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codeName="ЭтаКнига" defaultThemeVersion="124226"/>
  <bookViews>
    <workbookView xWindow="120" yWindow="120" windowWidth="23136" windowHeight="12588"/>
  </bookViews>
  <sheets>
    <sheet name="Лист3" sheetId="3" r:id="rId1"/>
    <sheet name="Лист1" sheetId="4" r:id="rId2"/>
  </sheets>
  <calcPr calcId="124519"/>
</workbook>
</file>

<file path=xl/calcChain.xml><?xml version="1.0" encoding="utf-8"?>
<calcChain xmlns="http://schemas.openxmlformats.org/spreadsheetml/2006/main">
  <c r="C21" i="3"/>
  <c r="B21"/>
  <c r="C48"/>
  <c r="C43"/>
  <c r="D38"/>
  <c r="C36"/>
  <c r="B36"/>
  <c r="E15" i="4"/>
  <c r="C15"/>
  <c r="D15"/>
  <c r="B15"/>
  <c r="B26" i="3" l="1"/>
  <c r="B48"/>
  <c r="B54"/>
  <c r="B59"/>
  <c r="C54"/>
  <c r="B43"/>
  <c r="C26"/>
  <c r="B23" l="1"/>
  <c r="D13"/>
  <c r="D14"/>
  <c r="D36" l="1"/>
  <c r="C86"/>
  <c r="C39"/>
  <c r="D20"/>
  <c r="D21"/>
  <c r="D22"/>
  <c r="D30"/>
  <c r="C23"/>
  <c r="C93" l="1"/>
  <c r="B93"/>
  <c r="B89"/>
  <c r="D69"/>
  <c r="D70"/>
  <c r="B86"/>
  <c r="D85"/>
  <c r="C59"/>
  <c r="D79"/>
  <c r="C68"/>
  <c r="B68"/>
  <c r="D68"/>
  <c r="D77"/>
  <c r="D84"/>
  <c r="D76"/>
  <c r="D78"/>
  <c r="D80"/>
  <c r="D81"/>
  <c r="D82"/>
  <c r="D83"/>
  <c r="B34"/>
  <c r="B39"/>
  <c r="B57"/>
  <c r="B64"/>
  <c r="D28"/>
  <c r="D10"/>
  <c r="D51"/>
  <c r="D9"/>
  <c r="C64"/>
  <c r="C34"/>
  <c r="C57"/>
  <c r="D67"/>
  <c r="D66"/>
  <c r="D65"/>
  <c r="D63"/>
  <c r="D62"/>
  <c r="D61"/>
  <c r="D60"/>
  <c r="D58"/>
  <c r="D56"/>
  <c r="D55"/>
  <c r="D53"/>
  <c r="D52"/>
  <c r="D50"/>
  <c r="D47"/>
  <c r="D45"/>
  <c r="D44"/>
  <c r="D42"/>
  <c r="D41"/>
  <c r="D40"/>
  <c r="D37"/>
  <c r="D35"/>
  <c r="D33"/>
  <c r="D31"/>
  <c r="D29"/>
  <c r="D27"/>
  <c r="D16"/>
  <c r="D18"/>
  <c r="D19"/>
  <c r="D17"/>
  <c r="D8"/>
  <c r="D11"/>
  <c r="D12"/>
  <c r="D7"/>
  <c r="D75"/>
  <c r="D49"/>
  <c r="C71" l="1"/>
  <c r="D34"/>
  <c r="D23"/>
  <c r="C94"/>
  <c r="C92" s="1"/>
  <c r="C95" s="1"/>
  <c r="D39"/>
  <c r="D86"/>
  <c r="D46"/>
  <c r="D43"/>
  <c r="D59"/>
  <c r="D64"/>
  <c r="D57"/>
  <c r="D54"/>
  <c r="D48"/>
  <c r="D26"/>
  <c r="C88" l="1"/>
  <c r="B71"/>
  <c r="B94" s="1"/>
  <c r="B92" s="1"/>
  <c r="B95" s="1"/>
  <c r="D71" l="1"/>
  <c r="B88"/>
</calcChain>
</file>

<file path=xl/sharedStrings.xml><?xml version="1.0" encoding="utf-8"?>
<sst xmlns="http://schemas.openxmlformats.org/spreadsheetml/2006/main" count="130" uniqueCount="106">
  <si>
    <t>Сведения</t>
  </si>
  <si>
    <t>тыс. руб.</t>
  </si>
  <si>
    <t>Наименование</t>
  </si>
  <si>
    <t>План</t>
  </si>
  <si>
    <t>Исполнено</t>
  </si>
  <si>
    <t>%  исполнения</t>
  </si>
  <si>
    <t>Доходы</t>
  </si>
  <si>
    <t>Налог  на  прибыль</t>
  </si>
  <si>
    <t>Налог  на  доходы  физических  лиц</t>
  </si>
  <si>
    <t>Налоги  на  совокупный  доход</t>
  </si>
  <si>
    <t>Налоги  на  имущество</t>
  </si>
  <si>
    <t>Государственная  пошлина</t>
  </si>
  <si>
    <t>Платежи  при  пользовании  природными  ресурсами</t>
  </si>
  <si>
    <t>Штрафы,  санкции,  возмещение  ущерба</t>
  </si>
  <si>
    <t>Всего  доходов:</t>
  </si>
  <si>
    <t>Образование</t>
  </si>
  <si>
    <t>Местная  администрация</t>
  </si>
  <si>
    <t>Всего по бюджетной сфере:</t>
  </si>
  <si>
    <t>Финансовое  управление  администрации  г.Дивногорска</t>
  </si>
  <si>
    <t>Представительный  орган</t>
  </si>
  <si>
    <t>Прочие  неналоговые  доходы</t>
  </si>
  <si>
    <t>Всего  расходов:</t>
  </si>
  <si>
    <t>Жилищно-коммунальное хозяйство</t>
  </si>
  <si>
    <t>Физическая культура и спорт</t>
  </si>
  <si>
    <t>Административные платежи и сборы</t>
  </si>
  <si>
    <t>Национальная оборона</t>
  </si>
  <si>
    <t>Акцизы по подакцизным товарам (продукции), 
производимым на территории Российской Федерации</t>
  </si>
  <si>
    <t>Доходы  от  использования  имущества,
 находящегося  в  муниципальной  собственности</t>
  </si>
  <si>
    <t>Доходы  от  оказания  платных  услуги  компенсации 
 затрат  государства</t>
  </si>
  <si>
    <t>Доходы  от  продажи  материальных  и нематериальных
  активов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</si>
  <si>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</si>
  <si>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</si>
  <si>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</si>
  <si>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</si>
  <si>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</si>
  <si>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</si>
  <si>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Мобилизационная и вневойсковая подготовка</t>
  </si>
  <si>
    <t>Национальная безопасность и правоохранительная деятельность</t>
  </si>
  <si>
    <t>Национальная экономика</t>
  </si>
  <si>
    <t>Транспорт</t>
  </si>
  <si>
    <t>Дорожное хозяйство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</si>
  <si>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</si>
  <si>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</si>
  <si>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</si>
  <si>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</si>
  <si>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</si>
  <si>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</si>
  <si>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</si>
  <si>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</si>
  <si>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</si>
  <si>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 и кинематография</t>
  </si>
  <si>
    <t>Культура</t>
  </si>
  <si>
    <t>Другие вопросы в области культуры, кинематографии</t>
  </si>
  <si>
    <t>Здравоохранение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</si>
  <si>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</si>
  <si>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</si>
  <si>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</si>
  <si>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</si>
  <si>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</si>
  <si>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</si>
  <si>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 xml:space="preserve">Физическая культура  </t>
  </si>
  <si>
    <t>Массовый спорт</t>
  </si>
  <si>
    <t>Другие вопросы в области физической культуры и спорта</t>
  </si>
  <si>
    <t xml:space="preserve">Заработная  плата (КВР 111, 121) </t>
  </si>
  <si>
    <t>Дополнительное образование детей</t>
  </si>
  <si>
    <t>Расходы в разрезе муниципальных программ</t>
  </si>
  <si>
    <t>Муниципальная программа города Дивногорска «Система образования города Дивногорска»</t>
  </si>
  <si>
    <t>Муниципальная программа города Дивногорска «Культура муниципального образования город Дивногорск»</t>
  </si>
  <si>
    <t>Муниципальная программа города Дивногорска «Физическая культура, спорт и молодежная политика в муниципальном образовании город Дивногорск»</t>
  </si>
  <si>
    <t>Муниципальная программа города Дивногорска «Обеспечение доступным и комфортным жильем граждан муниципального образования город Дивногорск»</t>
  </si>
  <si>
    <t>Муниципальная программа города Дивногорска «Содействие развитию местного самоуправления»</t>
  </si>
  <si>
    <t>Муниципальная программа города Дивногорска «Транспортная система муниципального образования город Дивногорск»</t>
  </si>
  <si>
    <t>Муниципальная программа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</t>
  </si>
  <si>
    <t>Муниципальная программа города Дивногорска «Управление муниципальными финансами»</t>
  </si>
  <si>
    <t>Муниципальная программа города Дивногорска «Управление имуществом и земельными ресурсами муниципального образования город Дивногорск»</t>
  </si>
  <si>
    <t xml:space="preserve">Непрограммные мероприятия </t>
  </si>
  <si>
    <t>Расходы по разделам и подразделам</t>
  </si>
  <si>
    <t>Резервные фонды</t>
  </si>
  <si>
    <t>Среднесписочная численность  работников  бюджетной  сферы:</t>
  </si>
  <si>
    <t xml:space="preserve"> 46 человек</t>
  </si>
  <si>
    <t>Формирование комфортной городской (сельской) среды по муниципальному образованию город Дивногорск</t>
  </si>
  <si>
    <t>Судебная система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</si>
  <si>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</si>
  <si>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</si>
  <si>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4 человека</t>
  </si>
  <si>
    <t>66 человек</t>
  </si>
  <si>
    <t>1 127 человек</t>
  </si>
  <si>
    <t>201 человек</t>
  </si>
  <si>
    <t xml:space="preserve"> 54 человека</t>
  </si>
  <si>
    <t>1498 человека</t>
  </si>
  <si>
    <t>Получение бюджетных кредитов от других бюджетов бюджетной системы РФ</t>
  </si>
  <si>
    <t>Погашение бюджетных кредитов, полученных от других бюджетов бюджетной системы РФ</t>
  </si>
  <si>
    <t>увеличение остатков средств бюджета</t>
  </si>
  <si>
    <t>уменьшение остатков средств бюджета</t>
  </si>
  <si>
    <t>Дефицит (-)  или профицит (+)</t>
  </si>
  <si>
    <t>Бюджетные кредиты от других бюджетов бюджетной системы Российской Федерации</t>
  </si>
  <si>
    <t>Изменение остатков средств на счетах по учету средств бюджета</t>
  </si>
  <si>
    <t>Итого источников внутреннего финансирования дефицита бюджета</t>
  </si>
  <si>
    <t>Задолженность и перерасчеты по отмененным налогам</t>
  </si>
  <si>
    <t>Возврат остатков МБТ прошлых лет</t>
  </si>
  <si>
    <t xml:space="preserve">Безвозмездные  поступления </t>
  </si>
  <si>
    <t>Защита населения и территории от последствий чрезвычайных ситуаций природного и техногенного характера, пожарная безопасность</t>
  </si>
  <si>
    <t>93 355,0 тыс. рублей</t>
  </si>
  <si>
    <t>Условно утвержденные расходы</t>
  </si>
  <si>
    <t>Другие вопросы в области национальной безопасности и правоохранительной деятельности</t>
  </si>
  <si>
    <t>о ходе исполнения местного бюджета  г.Дивногорска  на 1 января 2022  года</t>
  </si>
</sst>
</file>

<file path=xl/styles.xml><?xml version="1.0" encoding="utf-8"?>
<styleSheet xmlns="http://schemas.openxmlformats.org/spreadsheetml/2006/main">
  <numFmts count="8">
    <numFmt numFmtId="164" formatCode="_(* #,##0.00_);_(* \(#,##0.00\);_(* &quot;-&quot;??_);_(@_)"/>
    <numFmt numFmtId="165" formatCode="_(* #,##0.0_);_(* \(#,##0.0\);_(* &quot;-&quot;??_);_(@_)"/>
    <numFmt numFmtId="166" formatCode="_-* #,##0.0_р_._-;\-* #,##0.0_р_._-;_-* &quot;-&quot;?_р_._-;_-@_-"/>
    <numFmt numFmtId="167" formatCode="0.0%"/>
    <numFmt numFmtId="168" formatCode="#,##0.0"/>
    <numFmt numFmtId="169" formatCode="_-* #,##0.0\ _₽_-;\-* #,##0.0\ _₽_-;_-* &quot;-&quot;?\ _₽_-;_-@_-"/>
    <numFmt numFmtId="170" formatCode="0.0000%"/>
    <numFmt numFmtId="171" formatCode="0.0"/>
  </numFmts>
  <fonts count="12">
    <font>
      <sz val="10"/>
      <name val="Arial"/>
    </font>
    <font>
      <sz val="10"/>
      <name val="Arial"/>
      <family val="2"/>
      <charset val="204"/>
    </font>
    <font>
      <b/>
      <sz val="16"/>
      <name val="Times New Roman"/>
      <family val="1"/>
      <charset val="204"/>
    </font>
    <font>
      <b/>
      <sz val="13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3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84">
    <xf numFmtId="0" fontId="0" fillId="0" borderId="0" xfId="0"/>
    <xf numFmtId="166" fontId="0" fillId="0" borderId="0" xfId="0" applyNumberFormat="1"/>
    <xf numFmtId="0" fontId="4" fillId="0" borderId="0" xfId="0" applyFont="1"/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165" fontId="4" fillId="0" borderId="1" xfId="2" applyNumberFormat="1" applyFont="1" applyBorder="1"/>
    <xf numFmtId="9" fontId="4" fillId="0" borderId="1" xfId="1" applyFont="1" applyBorder="1"/>
    <xf numFmtId="0" fontId="6" fillId="0" borderId="1" xfId="0" applyFont="1" applyBorder="1"/>
    <xf numFmtId="165" fontId="6" fillId="0" borderId="1" xfId="2" applyNumberFormat="1" applyFont="1" applyBorder="1"/>
    <xf numFmtId="0" fontId="4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4" fillId="0" borderId="0" xfId="0" applyFont="1" applyBorder="1"/>
    <xf numFmtId="165" fontId="4" fillId="0" borderId="0" xfId="2" applyNumberFormat="1" applyFont="1" applyBorder="1"/>
    <xf numFmtId="0" fontId="4" fillId="0" borderId="0" xfId="0" applyFont="1" applyFill="1" applyBorder="1"/>
    <xf numFmtId="0" fontId="4" fillId="0" borderId="0" xfId="0" applyFont="1" applyFill="1" applyBorder="1" applyAlignment="1">
      <alignment wrapText="1"/>
    </xf>
    <xf numFmtId="0" fontId="4" fillId="0" borderId="1" xfId="0" applyFont="1" applyBorder="1" applyAlignment="1">
      <alignment wrapText="1"/>
    </xf>
    <xf numFmtId="0" fontId="6" fillId="0" borderId="1" xfId="0" applyNumberFormat="1" applyFont="1" applyBorder="1" applyAlignment="1">
      <alignment vertical="top" wrapText="1"/>
    </xf>
    <xf numFmtId="0" fontId="4" fillId="0" borderId="1" xfId="0" applyNumberFormat="1" applyFont="1" applyBorder="1" applyAlignment="1">
      <alignment wrapText="1"/>
    </xf>
    <xf numFmtId="0" fontId="6" fillId="0" borderId="1" xfId="0" applyNumberFormat="1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6" fillId="0" borderId="2" xfId="0" applyNumberFormat="1" applyFont="1" applyBorder="1" applyAlignment="1">
      <alignment wrapText="1"/>
    </xf>
    <xf numFmtId="0" fontId="4" fillId="0" borderId="1" xfId="0" applyFont="1" applyBorder="1" applyAlignment="1">
      <alignment vertical="justify" wrapText="1"/>
    </xf>
    <xf numFmtId="168" fontId="6" fillId="0" borderId="1" xfId="0" applyNumberFormat="1" applyFont="1" applyBorder="1" applyAlignment="1">
      <alignment vertical="top"/>
    </xf>
    <xf numFmtId="167" fontId="6" fillId="0" borderId="1" xfId="1" applyNumberFormat="1" applyFont="1" applyBorder="1" applyAlignment="1">
      <alignment vertical="top"/>
    </xf>
    <xf numFmtId="167" fontId="4" fillId="0" borderId="1" xfId="1" applyNumberFormat="1" applyFont="1" applyBorder="1" applyAlignment="1">
      <alignment vertical="top"/>
    </xf>
    <xf numFmtId="166" fontId="4" fillId="0" borderId="0" xfId="0" applyNumberFormat="1" applyFont="1"/>
    <xf numFmtId="0" fontId="4" fillId="0" borderId="1" xfId="0" applyFont="1" applyFill="1" applyBorder="1" applyAlignment="1">
      <alignment vertical="distributed" wrapText="1"/>
    </xf>
    <xf numFmtId="0" fontId="4" fillId="0" borderId="1" xfId="0" applyFont="1" applyFill="1" applyBorder="1" applyAlignment="1">
      <alignment vertical="distributed"/>
    </xf>
    <xf numFmtId="167" fontId="6" fillId="0" borderId="1" xfId="1" applyNumberFormat="1" applyFont="1" applyBorder="1"/>
    <xf numFmtId="165" fontId="0" fillId="0" borderId="0" xfId="0" applyNumberFormat="1"/>
    <xf numFmtId="169" fontId="0" fillId="0" borderId="0" xfId="0" applyNumberFormat="1"/>
    <xf numFmtId="10" fontId="0" fillId="0" borderId="0" xfId="1" applyNumberFormat="1" applyFont="1"/>
    <xf numFmtId="170" fontId="0" fillId="0" borderId="0" xfId="1" applyNumberFormat="1" applyFont="1"/>
    <xf numFmtId="169" fontId="4" fillId="0" borderId="0" xfId="0" applyNumberFormat="1" applyFont="1"/>
    <xf numFmtId="168" fontId="4" fillId="0" borderId="1" xfId="0" applyNumberFormat="1" applyFont="1" applyBorder="1" applyAlignment="1">
      <alignment vertical="top" wrapText="1"/>
    </xf>
    <xf numFmtId="168" fontId="6" fillId="0" borderId="1" xfId="0" applyNumberFormat="1" applyFont="1" applyBorder="1" applyAlignment="1">
      <alignment vertical="top" wrapText="1"/>
    </xf>
    <xf numFmtId="168" fontId="6" fillId="0" borderId="2" xfId="0" applyNumberFormat="1" applyFont="1" applyBorder="1" applyAlignment="1">
      <alignment vertical="top" wrapText="1"/>
    </xf>
    <xf numFmtId="165" fontId="6" fillId="0" borderId="1" xfId="2" applyNumberFormat="1" applyFont="1" applyBorder="1" applyAlignment="1">
      <alignment vertical="top"/>
    </xf>
    <xf numFmtId="165" fontId="4" fillId="0" borderId="1" xfId="2" applyNumberFormat="1" applyFont="1" applyBorder="1" applyAlignment="1">
      <alignment vertical="top"/>
    </xf>
    <xf numFmtId="168" fontId="4" fillId="0" borderId="1" xfId="2" applyNumberFormat="1" applyFont="1" applyBorder="1" applyAlignment="1">
      <alignment vertical="top"/>
    </xf>
    <xf numFmtId="165" fontId="4" fillId="2" borderId="1" xfId="2" applyNumberFormat="1" applyFont="1" applyFill="1" applyBorder="1" applyAlignment="1">
      <alignment vertical="top"/>
    </xf>
    <xf numFmtId="165" fontId="4" fillId="0" borderId="3" xfId="2" applyNumberFormat="1" applyFont="1" applyBorder="1" applyAlignment="1">
      <alignment vertical="top"/>
    </xf>
    <xf numFmtId="167" fontId="4" fillId="0" borderId="3" xfId="1" applyNumberFormat="1" applyFont="1" applyBorder="1" applyAlignment="1">
      <alignment vertical="top"/>
    </xf>
    <xf numFmtId="165" fontId="4" fillId="0" borderId="1" xfId="2" applyNumberFormat="1" applyFont="1" applyBorder="1" applyAlignment="1">
      <alignment horizontal="center" vertical="top"/>
    </xf>
    <xf numFmtId="167" fontId="4" fillId="0" borderId="1" xfId="1" applyNumberFormat="1" applyFont="1" applyBorder="1" applyAlignment="1">
      <alignment horizontal="right" vertical="top"/>
    </xf>
    <xf numFmtId="167" fontId="6" fillId="0" borderId="1" xfId="1" applyNumberFormat="1" applyFont="1" applyBorder="1" applyAlignment="1">
      <alignment horizontal="right" vertical="top"/>
    </xf>
    <xf numFmtId="0" fontId="0" fillId="0" borderId="0" xfId="2" applyNumberFormat="1" applyFont="1"/>
    <xf numFmtId="0" fontId="4" fillId="0" borderId="1" xfId="0" applyFont="1" applyBorder="1" applyAlignment="1">
      <alignment horizontal="left"/>
    </xf>
    <xf numFmtId="165" fontId="4" fillId="0" borderId="1" xfId="2" applyNumberFormat="1" applyFont="1" applyBorder="1" applyAlignment="1">
      <alignment horizontal="left"/>
    </xf>
    <xf numFmtId="165" fontId="4" fillId="0" borderId="1" xfId="2" applyNumberFormat="1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9" fontId="4" fillId="0" borderId="1" xfId="1" applyFont="1" applyBorder="1" applyAlignment="1">
      <alignment horizontal="left" wrapText="1"/>
    </xf>
    <xf numFmtId="0" fontId="4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left"/>
    </xf>
    <xf numFmtId="0" fontId="8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/>
    </xf>
    <xf numFmtId="0" fontId="9" fillId="0" borderId="1" xfId="0" applyFont="1" applyBorder="1" applyAlignment="1">
      <alignment vertical="center" wrapText="1"/>
    </xf>
    <xf numFmtId="169" fontId="4" fillId="0" borderId="1" xfId="0" applyNumberFormat="1" applyFont="1" applyBorder="1"/>
    <xf numFmtId="169" fontId="6" fillId="0" borderId="1" xfId="0" applyNumberFormat="1" applyFont="1" applyBorder="1"/>
    <xf numFmtId="0" fontId="8" fillId="0" borderId="0" xfId="0" applyFont="1" applyBorder="1" applyAlignment="1">
      <alignment vertical="center" wrapText="1"/>
    </xf>
    <xf numFmtId="169" fontId="6" fillId="0" borderId="0" xfId="0" applyNumberFormat="1" applyFont="1" applyBorder="1"/>
    <xf numFmtId="0" fontId="4" fillId="0" borderId="3" xfId="0" applyFont="1" applyBorder="1" applyAlignment="1">
      <alignment horizontal="left"/>
    </xf>
    <xf numFmtId="168" fontId="6" fillId="0" borderId="1" xfId="2" applyNumberFormat="1" applyFont="1" applyBorder="1" applyAlignment="1">
      <alignment vertical="top"/>
    </xf>
    <xf numFmtId="168" fontId="4" fillId="0" borderId="1" xfId="2" applyNumberFormat="1" applyFont="1" applyFill="1" applyBorder="1" applyAlignment="1">
      <alignment vertical="top"/>
    </xf>
    <xf numFmtId="169" fontId="0" fillId="0" borderId="0" xfId="2" applyNumberFormat="1" applyFont="1"/>
    <xf numFmtId="0" fontId="5" fillId="0" borderId="1" xfId="0" applyFont="1" applyBorder="1" applyAlignment="1">
      <alignment horizontal="center"/>
    </xf>
    <xf numFmtId="165" fontId="10" fillId="0" borderId="1" xfId="2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171" fontId="10" fillId="0" borderId="1" xfId="1" applyNumberFormat="1" applyFont="1" applyBorder="1" applyAlignment="1">
      <alignment horizontal="center" vertical="center"/>
    </xf>
    <xf numFmtId="165" fontId="3" fillId="0" borderId="1" xfId="2" applyNumberFormat="1" applyFont="1" applyBorder="1" applyAlignment="1"/>
    <xf numFmtId="2" fontId="11" fillId="3" borderId="1" xfId="0" applyNumberFormat="1" applyFont="1" applyFill="1" applyBorder="1" applyAlignment="1">
      <alignment horizontal="left" wrapText="1"/>
    </xf>
    <xf numFmtId="0" fontId="11" fillId="0" borderId="1" xfId="0" applyFont="1" applyFill="1" applyBorder="1" applyAlignment="1">
      <alignment vertical="distributed" wrapText="1"/>
    </xf>
    <xf numFmtId="0" fontId="11" fillId="0" borderId="1" xfId="0" applyFont="1" applyFill="1" applyBorder="1" applyAlignment="1">
      <alignment vertical="distributed"/>
    </xf>
    <xf numFmtId="0" fontId="5" fillId="0" borderId="1" xfId="0" applyFont="1" applyFill="1" applyBorder="1" applyAlignment="1">
      <alignment horizontal="center"/>
    </xf>
    <xf numFmtId="0" fontId="4" fillId="0" borderId="2" xfId="0" applyFont="1" applyBorder="1" applyAlignment="1">
      <alignment wrapText="1"/>
    </xf>
    <xf numFmtId="168" fontId="4" fillId="0" borderId="2" xfId="0" applyNumberFormat="1" applyFont="1" applyBorder="1" applyAlignment="1">
      <alignment vertical="top" wrapText="1"/>
    </xf>
    <xf numFmtId="0" fontId="5" fillId="0" borderId="1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</cellXfs>
  <cellStyles count="3">
    <cellStyle name="Обычный" xfId="0" builtinId="0"/>
    <cellStyle name="Процентный" xfId="1" builtinId="5"/>
    <cellStyle name="Финансовый" xfId="2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2:I114"/>
  <sheetViews>
    <sheetView tabSelected="1" workbookViewId="0">
      <selection activeCell="C88" sqref="C88"/>
    </sheetView>
  </sheetViews>
  <sheetFormatPr defaultRowHeight="13.2"/>
  <cols>
    <col min="1" max="1" width="45.109375" customWidth="1"/>
    <col min="2" max="2" width="15.5546875" customWidth="1"/>
    <col min="3" max="3" width="13.33203125" customWidth="1"/>
    <col min="4" max="4" width="13.6640625" customWidth="1"/>
    <col min="5" max="5" width="16.109375" customWidth="1"/>
    <col min="6" max="6" width="19.109375" customWidth="1"/>
    <col min="7" max="7" width="14.6640625" customWidth="1"/>
    <col min="8" max="8" width="11.88671875" bestFit="1" customWidth="1"/>
    <col min="9" max="9" width="15.88671875" customWidth="1"/>
  </cols>
  <sheetData>
    <row r="2" spans="1:7" ht="20.399999999999999">
      <c r="A2" s="80" t="s">
        <v>0</v>
      </c>
      <c r="B2" s="80"/>
      <c r="C2" s="80"/>
      <c r="D2" s="80"/>
    </row>
    <row r="3" spans="1:7" ht="17.25" customHeight="1">
      <c r="A3" s="81" t="s">
        <v>105</v>
      </c>
      <c r="B3" s="81"/>
      <c r="C3" s="81"/>
      <c r="D3" s="81"/>
    </row>
    <row r="4" spans="1:7">
      <c r="A4" s="2"/>
      <c r="B4" s="2"/>
      <c r="C4" s="2"/>
      <c r="D4" s="2" t="s">
        <v>1</v>
      </c>
    </row>
    <row r="5" spans="1:7">
      <c r="A5" s="3" t="s">
        <v>2</v>
      </c>
      <c r="B5" s="3" t="s">
        <v>3</v>
      </c>
      <c r="C5" s="3" t="s">
        <v>4</v>
      </c>
      <c r="D5" s="3" t="s">
        <v>5</v>
      </c>
    </row>
    <row r="6" spans="1:7" ht="15.6">
      <c r="A6" s="77" t="s">
        <v>6</v>
      </c>
      <c r="B6" s="78"/>
      <c r="C6" s="78"/>
      <c r="D6" s="79"/>
    </row>
    <row r="7" spans="1:7">
      <c r="A7" s="47" t="s">
        <v>7</v>
      </c>
      <c r="B7" s="38">
        <v>316112.90000000002</v>
      </c>
      <c r="C7" s="39">
        <v>329740.2</v>
      </c>
      <c r="D7" s="24">
        <f>C7/B7</f>
        <v>1.043108965183009</v>
      </c>
      <c r="F7" s="30"/>
      <c r="G7" s="30"/>
    </row>
    <row r="8" spans="1:7">
      <c r="A8" s="48" t="s">
        <v>8</v>
      </c>
      <c r="B8" s="38">
        <v>171782.6</v>
      </c>
      <c r="C8" s="38">
        <v>179142.9</v>
      </c>
      <c r="D8" s="24">
        <f t="shared" ref="D8:D23" si="0">C8/B8</f>
        <v>1.0428465979674308</v>
      </c>
    </row>
    <row r="9" spans="1:7" ht="25.5" customHeight="1">
      <c r="A9" s="49" t="s">
        <v>26</v>
      </c>
      <c r="B9" s="38">
        <v>1527</v>
      </c>
      <c r="C9" s="38">
        <v>1556.4</v>
      </c>
      <c r="D9" s="24">
        <f t="shared" si="0"/>
        <v>1.0192534381139491</v>
      </c>
      <c r="G9" s="30"/>
    </row>
    <row r="10" spans="1:7">
      <c r="A10" s="47" t="s">
        <v>9</v>
      </c>
      <c r="B10" s="38">
        <v>40838.9</v>
      </c>
      <c r="C10" s="40">
        <v>42202.7</v>
      </c>
      <c r="D10" s="24">
        <f t="shared" si="0"/>
        <v>1.0333946310992705</v>
      </c>
    </row>
    <row r="11" spans="1:7">
      <c r="A11" s="47" t="s">
        <v>10</v>
      </c>
      <c r="B11" s="38">
        <v>44679</v>
      </c>
      <c r="C11" s="39">
        <v>46288</v>
      </c>
      <c r="D11" s="24">
        <f t="shared" si="0"/>
        <v>1.0360124443250744</v>
      </c>
    </row>
    <row r="12" spans="1:7" ht="12" customHeight="1">
      <c r="A12" s="47" t="s">
        <v>11</v>
      </c>
      <c r="B12" s="38">
        <v>6812</v>
      </c>
      <c r="C12" s="38">
        <v>7046.6</v>
      </c>
      <c r="D12" s="24">
        <f t="shared" si="0"/>
        <v>1.0344392248972403</v>
      </c>
      <c r="G12" s="31"/>
    </row>
    <row r="13" spans="1:7">
      <c r="A13" s="61" t="s">
        <v>98</v>
      </c>
      <c r="B13" s="41">
        <v>29.1</v>
      </c>
      <c r="C13" s="41">
        <v>29.1</v>
      </c>
      <c r="D13" s="24">
        <f t="shared" si="0"/>
        <v>1</v>
      </c>
      <c r="G13" s="31"/>
    </row>
    <row r="14" spans="1:7" ht="27" customHeight="1">
      <c r="A14" s="50" t="s">
        <v>27</v>
      </c>
      <c r="B14" s="41">
        <v>53838.7</v>
      </c>
      <c r="C14" s="41">
        <v>63214.1</v>
      </c>
      <c r="D14" s="24">
        <f t="shared" si="0"/>
        <v>1.1741386771968862</v>
      </c>
      <c r="F14" s="31"/>
      <c r="G14" s="31"/>
    </row>
    <row r="15" spans="1:7">
      <c r="A15" s="48" t="s">
        <v>12</v>
      </c>
      <c r="B15" s="38">
        <v>202.7</v>
      </c>
      <c r="C15" s="63">
        <v>-32.5</v>
      </c>
      <c r="D15" s="24">
        <v>0</v>
      </c>
    </row>
    <row r="16" spans="1:7" ht="26.4">
      <c r="A16" s="51" t="s">
        <v>28</v>
      </c>
      <c r="B16" s="41">
        <v>10210.200000000001</v>
      </c>
      <c r="C16" s="41">
        <v>11059.4</v>
      </c>
      <c r="D16" s="42">
        <f>C16/B16</f>
        <v>1.0831717302305537</v>
      </c>
    </row>
    <row r="17" spans="1:9" ht="25.5" customHeight="1">
      <c r="A17" s="52" t="s">
        <v>29</v>
      </c>
      <c r="B17" s="41">
        <v>4311.6000000000004</v>
      </c>
      <c r="C17" s="41">
        <v>4197.7</v>
      </c>
      <c r="D17" s="42">
        <f t="shared" si="0"/>
        <v>0.97358289266165676</v>
      </c>
      <c r="G17" s="31"/>
    </row>
    <row r="18" spans="1:9">
      <c r="A18" s="47" t="s">
        <v>24</v>
      </c>
      <c r="B18" s="43">
        <v>149.5</v>
      </c>
      <c r="C18" s="43">
        <v>157.6</v>
      </c>
      <c r="D18" s="44">
        <f>C18/B18</f>
        <v>1.0541806020066888</v>
      </c>
      <c r="H18" s="1"/>
    </row>
    <row r="19" spans="1:9">
      <c r="A19" s="47" t="s">
        <v>13</v>
      </c>
      <c r="B19" s="38">
        <v>1970.1</v>
      </c>
      <c r="C19" s="38">
        <v>2109.4</v>
      </c>
      <c r="D19" s="24">
        <f t="shared" si="0"/>
        <v>1.0707070707070707</v>
      </c>
    </row>
    <row r="20" spans="1:9">
      <c r="A20" s="47" t="s">
        <v>20</v>
      </c>
      <c r="B20" s="38">
        <v>15</v>
      </c>
      <c r="C20" s="38">
        <v>13</v>
      </c>
      <c r="D20" s="24">
        <f t="shared" si="0"/>
        <v>0.8666666666666667</v>
      </c>
      <c r="E20" s="29"/>
      <c r="F20" s="29"/>
      <c r="G20" s="29"/>
    </row>
    <row r="21" spans="1:9" ht="12" customHeight="1">
      <c r="A21" s="52" t="s">
        <v>100</v>
      </c>
      <c r="B21" s="38">
        <f>776148.4+2890.8</f>
        <v>779039.20000000007</v>
      </c>
      <c r="C21" s="39">
        <f>767248.2+2825.1</f>
        <v>770073.29999999993</v>
      </c>
      <c r="D21" s="24">
        <f t="shared" si="0"/>
        <v>0.98849107978135098</v>
      </c>
      <c r="F21" s="30"/>
    </row>
    <row r="22" spans="1:9">
      <c r="A22" s="47" t="s">
        <v>99</v>
      </c>
      <c r="B22" s="39">
        <v>-10193.299999999999</v>
      </c>
      <c r="C22" s="39">
        <v>-9298.6</v>
      </c>
      <c r="D22" s="24">
        <f t="shared" si="0"/>
        <v>0.91222665868756936</v>
      </c>
      <c r="F22" s="30"/>
    </row>
    <row r="23" spans="1:9">
      <c r="A23" s="53" t="s">
        <v>14</v>
      </c>
      <c r="B23" s="37">
        <f>SUM(B7:B22)</f>
        <v>1421325.2</v>
      </c>
      <c r="C23" s="62">
        <f>SUM(C7:C22)</f>
        <v>1447499.2999999998</v>
      </c>
      <c r="D23" s="45">
        <f t="shared" si="0"/>
        <v>1.0184152789242038</v>
      </c>
      <c r="E23" s="30"/>
      <c r="F23" s="1"/>
      <c r="G23" s="30"/>
    </row>
    <row r="24" spans="1:9">
      <c r="A24" s="4"/>
      <c r="B24" s="5"/>
      <c r="C24" s="5"/>
      <c r="D24" s="6"/>
      <c r="E24" s="30"/>
      <c r="F24" s="30"/>
      <c r="G24" s="30"/>
      <c r="I24" s="30"/>
    </row>
    <row r="25" spans="1:9" ht="15.6">
      <c r="A25" s="77" t="s">
        <v>76</v>
      </c>
      <c r="B25" s="78"/>
      <c r="C25" s="78"/>
      <c r="D25" s="79"/>
      <c r="E25" s="30"/>
      <c r="F25" s="30"/>
    </row>
    <row r="26" spans="1:9">
      <c r="A26" s="16" t="s">
        <v>30</v>
      </c>
      <c r="B26" s="22">
        <f>SUM(B27+B28+B29+B31)+B33+B32+B30</f>
        <v>86038.2</v>
      </c>
      <c r="C26" s="22">
        <f>SUM(C27+C28+C29+C31)+C33+C32+C30</f>
        <v>70554.2</v>
      </c>
      <c r="D26" s="23">
        <f t="shared" ref="D26:D71" si="1">C26/B26</f>
        <v>0.82003342701265247</v>
      </c>
    </row>
    <row r="27" spans="1:9" ht="39.6">
      <c r="A27" s="17" t="s">
        <v>31</v>
      </c>
      <c r="B27" s="34">
        <v>2273.3000000000002</v>
      </c>
      <c r="C27" s="34">
        <v>2228.6</v>
      </c>
      <c r="D27" s="24">
        <f t="shared" si="1"/>
        <v>0.98033695508731789</v>
      </c>
    </row>
    <row r="28" spans="1:9" ht="52.8">
      <c r="A28" s="17" t="s">
        <v>32</v>
      </c>
      <c r="B28" s="34">
        <v>5356.7</v>
      </c>
      <c r="C28" s="34">
        <v>5356.7</v>
      </c>
      <c r="D28" s="24">
        <f>C28/B28</f>
        <v>1</v>
      </c>
      <c r="F28" s="31"/>
    </row>
    <row r="29" spans="1:9" ht="52.8">
      <c r="A29" s="17" t="s">
        <v>33</v>
      </c>
      <c r="B29" s="34">
        <v>51818.6</v>
      </c>
      <c r="C29" s="34">
        <v>50529.2</v>
      </c>
      <c r="D29" s="24">
        <f t="shared" si="1"/>
        <v>0.97511704291509227</v>
      </c>
    </row>
    <row r="30" spans="1:9">
      <c r="A30" s="17" t="s">
        <v>81</v>
      </c>
      <c r="B30" s="34">
        <v>9</v>
      </c>
      <c r="C30" s="34">
        <v>0</v>
      </c>
      <c r="D30" s="24">
        <f t="shared" si="1"/>
        <v>0</v>
      </c>
    </row>
    <row r="31" spans="1:9" ht="39.6">
      <c r="A31" s="17" t="s">
        <v>34</v>
      </c>
      <c r="B31" s="34">
        <v>9707.4</v>
      </c>
      <c r="C31" s="34">
        <v>9674.9</v>
      </c>
      <c r="D31" s="24">
        <f>C31/B31</f>
        <v>0.99665203865092611</v>
      </c>
    </row>
    <row r="32" spans="1:9">
      <c r="A32" s="17" t="s">
        <v>77</v>
      </c>
      <c r="B32" s="34">
        <v>12192.2</v>
      </c>
      <c r="C32" s="34">
        <v>0</v>
      </c>
      <c r="D32" s="24">
        <v>0</v>
      </c>
    </row>
    <row r="33" spans="1:4">
      <c r="A33" s="17" t="s">
        <v>35</v>
      </c>
      <c r="B33" s="34">
        <v>4681</v>
      </c>
      <c r="C33" s="34">
        <v>2764.8</v>
      </c>
      <c r="D33" s="24">
        <f t="shared" si="1"/>
        <v>0.59064302499465926</v>
      </c>
    </row>
    <row r="34" spans="1:4">
      <c r="A34" s="18" t="s">
        <v>25</v>
      </c>
      <c r="B34" s="35">
        <f>B35</f>
        <v>3687.4</v>
      </c>
      <c r="C34" s="35">
        <f>C35</f>
        <v>3687.4</v>
      </c>
      <c r="D34" s="23">
        <f t="shared" si="1"/>
        <v>1</v>
      </c>
    </row>
    <row r="35" spans="1:4">
      <c r="A35" s="17" t="s">
        <v>36</v>
      </c>
      <c r="B35" s="34">
        <v>3687.4</v>
      </c>
      <c r="C35" s="34">
        <v>3687.4</v>
      </c>
      <c r="D35" s="24">
        <f t="shared" si="1"/>
        <v>1</v>
      </c>
    </row>
    <row r="36" spans="1:4" ht="26.4">
      <c r="A36" s="19" t="s">
        <v>37</v>
      </c>
      <c r="B36" s="35">
        <f>B37+B38</f>
        <v>4457.2</v>
      </c>
      <c r="C36" s="35">
        <f>C37+C38</f>
        <v>4251.7</v>
      </c>
      <c r="D36" s="23">
        <f t="shared" si="1"/>
        <v>0.95389482186125818</v>
      </c>
    </row>
    <row r="37" spans="1:4" ht="39.6">
      <c r="A37" s="15" t="s">
        <v>101</v>
      </c>
      <c r="B37" s="34">
        <v>4427.2</v>
      </c>
      <c r="C37" s="34">
        <v>4221.7</v>
      </c>
      <c r="D37" s="24">
        <f t="shared" si="1"/>
        <v>0.95358239971087821</v>
      </c>
    </row>
    <row r="38" spans="1:4" ht="26.4">
      <c r="A38" s="74" t="s">
        <v>104</v>
      </c>
      <c r="B38" s="75">
        <v>30</v>
      </c>
      <c r="C38" s="75">
        <v>30</v>
      </c>
      <c r="D38" s="24">
        <f t="shared" si="1"/>
        <v>1</v>
      </c>
    </row>
    <row r="39" spans="1:4">
      <c r="A39" s="20" t="s">
        <v>38</v>
      </c>
      <c r="B39" s="36">
        <f>SUM(B40:B40)+B42+B41</f>
        <v>110709.2</v>
      </c>
      <c r="C39" s="36">
        <f>SUM(C40:C40)+C42+C41</f>
        <v>107767.4</v>
      </c>
      <c r="D39" s="23">
        <f t="shared" si="1"/>
        <v>0.97342768261354973</v>
      </c>
    </row>
    <row r="40" spans="1:4">
      <c r="A40" s="17" t="s">
        <v>39</v>
      </c>
      <c r="B40" s="34">
        <v>19915.099999999999</v>
      </c>
      <c r="C40" s="34">
        <v>19904.5</v>
      </c>
      <c r="D40" s="24">
        <f t="shared" si="1"/>
        <v>0.9994677405586716</v>
      </c>
    </row>
    <row r="41" spans="1:4">
      <c r="A41" s="17" t="s">
        <v>40</v>
      </c>
      <c r="B41" s="34">
        <v>88113.3</v>
      </c>
      <c r="C41" s="34">
        <v>85500</v>
      </c>
      <c r="D41" s="24">
        <f t="shared" si="1"/>
        <v>0.97034159428826294</v>
      </c>
    </row>
    <row r="42" spans="1:4">
      <c r="A42" s="21" t="s">
        <v>41</v>
      </c>
      <c r="B42" s="34">
        <v>2680.8</v>
      </c>
      <c r="C42" s="34">
        <v>2362.9</v>
      </c>
      <c r="D42" s="24">
        <f t="shared" si="1"/>
        <v>0.88141599522530589</v>
      </c>
    </row>
    <row r="43" spans="1:4">
      <c r="A43" s="18" t="s">
        <v>22</v>
      </c>
      <c r="B43" s="35">
        <f>B44+B45+B46+B47</f>
        <v>477321.89999999997</v>
      </c>
      <c r="C43" s="35">
        <f>C44+C45+C46+C47-0.1</f>
        <v>444316.69999999995</v>
      </c>
      <c r="D43" s="23">
        <f t="shared" si="1"/>
        <v>0.93085337169738069</v>
      </c>
    </row>
    <row r="44" spans="1:4">
      <c r="A44" s="17" t="s">
        <v>42</v>
      </c>
      <c r="B44" s="34">
        <v>377942.6</v>
      </c>
      <c r="C44" s="34">
        <v>350229.3</v>
      </c>
      <c r="D44" s="24">
        <f t="shared" si="1"/>
        <v>0.92667325673263612</v>
      </c>
    </row>
    <row r="45" spans="1:4">
      <c r="A45" s="17" t="s">
        <v>43</v>
      </c>
      <c r="B45" s="34">
        <v>27473.3</v>
      </c>
      <c r="C45" s="34">
        <v>24663.8</v>
      </c>
      <c r="D45" s="24">
        <f t="shared" si="1"/>
        <v>0.89773707563343319</v>
      </c>
    </row>
    <row r="46" spans="1:4">
      <c r="A46" s="17" t="s">
        <v>44</v>
      </c>
      <c r="B46" s="34">
        <v>44722.9</v>
      </c>
      <c r="C46" s="34">
        <v>44353.599999999999</v>
      </c>
      <c r="D46" s="24">
        <f t="shared" si="1"/>
        <v>0.99174248539338905</v>
      </c>
    </row>
    <row r="47" spans="1:4" ht="26.4">
      <c r="A47" s="17" t="s">
        <v>45</v>
      </c>
      <c r="B47" s="34">
        <v>27183.1</v>
      </c>
      <c r="C47" s="34">
        <v>25070.1</v>
      </c>
      <c r="D47" s="24">
        <f t="shared" si="1"/>
        <v>0.92226787967523938</v>
      </c>
    </row>
    <row r="48" spans="1:4">
      <c r="A48" s="18" t="s">
        <v>15</v>
      </c>
      <c r="B48" s="35">
        <f>B49+B50+B52+B53+B51</f>
        <v>727151.8</v>
      </c>
      <c r="C48" s="35">
        <f>C49+C50+C52+C53+C51-0.1</f>
        <v>722416.7</v>
      </c>
      <c r="D48" s="23">
        <f t="shared" si="1"/>
        <v>0.99348815474292973</v>
      </c>
    </row>
    <row r="49" spans="1:4">
      <c r="A49" s="17" t="s">
        <v>46</v>
      </c>
      <c r="B49" s="34">
        <v>288858.59999999998</v>
      </c>
      <c r="C49" s="34">
        <v>286994.3</v>
      </c>
      <c r="D49" s="24">
        <f t="shared" si="1"/>
        <v>0.99354597716668303</v>
      </c>
    </row>
    <row r="50" spans="1:4">
      <c r="A50" s="17" t="s">
        <v>47</v>
      </c>
      <c r="B50" s="34">
        <v>266597.09999999998</v>
      </c>
      <c r="C50" s="34">
        <v>265493.09999999998</v>
      </c>
      <c r="D50" s="24">
        <f t="shared" si="1"/>
        <v>0.99585891969567564</v>
      </c>
    </row>
    <row r="51" spans="1:4">
      <c r="A51" s="17" t="s">
        <v>64</v>
      </c>
      <c r="B51" s="34">
        <v>91890.3</v>
      </c>
      <c r="C51" s="34">
        <v>91473.3</v>
      </c>
      <c r="D51" s="24">
        <f t="shared" si="1"/>
        <v>0.99546198020901011</v>
      </c>
    </row>
    <row r="52" spans="1:4">
      <c r="A52" s="17" t="s">
        <v>48</v>
      </c>
      <c r="B52" s="34">
        <v>28641.4</v>
      </c>
      <c r="C52" s="34">
        <v>28336</v>
      </c>
      <c r="D52" s="24">
        <f t="shared" si="1"/>
        <v>0.98933711340926067</v>
      </c>
    </row>
    <row r="53" spans="1:4">
      <c r="A53" s="17" t="s">
        <v>49</v>
      </c>
      <c r="B53" s="34">
        <v>51164.4</v>
      </c>
      <c r="C53" s="34">
        <v>50120.1</v>
      </c>
      <c r="D53" s="24">
        <f t="shared" si="1"/>
        <v>0.97958932382672326</v>
      </c>
    </row>
    <row r="54" spans="1:4">
      <c r="A54" s="18" t="s">
        <v>50</v>
      </c>
      <c r="B54" s="35">
        <f>SUM(B55:B56)-0.1</f>
        <v>118302.79999999999</v>
      </c>
      <c r="C54" s="35">
        <f>SUM(C55:C56)</f>
        <v>117707.6</v>
      </c>
      <c r="D54" s="23">
        <f t="shared" si="1"/>
        <v>0.99496884266475538</v>
      </c>
    </row>
    <row r="55" spans="1:4">
      <c r="A55" s="17" t="s">
        <v>51</v>
      </c>
      <c r="B55" s="34">
        <v>86580.4</v>
      </c>
      <c r="C55" s="34">
        <v>86279.6</v>
      </c>
      <c r="D55" s="24">
        <f t="shared" si="1"/>
        <v>0.99652577257670338</v>
      </c>
    </row>
    <row r="56" spans="1:4">
      <c r="A56" s="17" t="s">
        <v>52</v>
      </c>
      <c r="B56" s="34">
        <v>31722.5</v>
      </c>
      <c r="C56" s="34">
        <v>31428</v>
      </c>
      <c r="D56" s="24">
        <f t="shared" si="1"/>
        <v>0.9907163685081567</v>
      </c>
    </row>
    <row r="57" spans="1:4">
      <c r="A57" s="18" t="s">
        <v>53</v>
      </c>
      <c r="B57" s="35">
        <f>B58</f>
        <v>475.1</v>
      </c>
      <c r="C57" s="35">
        <f>C58</f>
        <v>145.6</v>
      </c>
      <c r="D57" s="23">
        <f t="shared" si="1"/>
        <v>0.30646179751631231</v>
      </c>
    </row>
    <row r="58" spans="1:4">
      <c r="A58" s="17" t="s">
        <v>54</v>
      </c>
      <c r="B58" s="34">
        <v>475.1</v>
      </c>
      <c r="C58" s="34">
        <v>145.6</v>
      </c>
      <c r="D58" s="24">
        <f t="shared" si="1"/>
        <v>0.30646179751631231</v>
      </c>
    </row>
    <row r="59" spans="1:4">
      <c r="A59" s="18" t="s">
        <v>55</v>
      </c>
      <c r="B59" s="35">
        <f>B60+B61+B62+B63+0.1</f>
        <v>39835.299999999996</v>
      </c>
      <c r="C59" s="35">
        <f>C60+C61+C62+C63</f>
        <v>31772.400000000001</v>
      </c>
      <c r="D59" s="23">
        <f t="shared" si="1"/>
        <v>0.79759409368073053</v>
      </c>
    </row>
    <row r="60" spans="1:4">
      <c r="A60" s="17" t="s">
        <v>56</v>
      </c>
      <c r="B60" s="34">
        <v>1813</v>
      </c>
      <c r="C60" s="34">
        <v>1811.4</v>
      </c>
      <c r="D60" s="24">
        <f t="shared" si="1"/>
        <v>0.99911748483177054</v>
      </c>
    </row>
    <row r="61" spans="1:4">
      <c r="A61" s="17" t="s">
        <v>57</v>
      </c>
      <c r="B61" s="34">
        <v>29866.2</v>
      </c>
      <c r="C61" s="34">
        <v>27652.799999999999</v>
      </c>
      <c r="D61" s="24">
        <f t="shared" si="1"/>
        <v>0.92588946702292219</v>
      </c>
    </row>
    <row r="62" spans="1:4">
      <c r="A62" s="17" t="s">
        <v>58</v>
      </c>
      <c r="B62" s="34">
        <v>7401.4</v>
      </c>
      <c r="C62" s="34">
        <v>1778.7</v>
      </c>
      <c r="D62" s="24">
        <f t="shared" si="1"/>
        <v>0.24031939903261548</v>
      </c>
    </row>
    <row r="63" spans="1:4">
      <c r="A63" s="17" t="s">
        <v>59</v>
      </c>
      <c r="B63" s="34">
        <v>754.6</v>
      </c>
      <c r="C63" s="34">
        <v>529.5</v>
      </c>
      <c r="D63" s="24">
        <f t="shared" si="1"/>
        <v>0.70169626292075271</v>
      </c>
    </row>
    <row r="64" spans="1:4">
      <c r="A64" s="18" t="s">
        <v>23</v>
      </c>
      <c r="B64" s="35">
        <f>SUM(B65:B67)</f>
        <v>37884.199999999997</v>
      </c>
      <c r="C64" s="35">
        <f>SUM(C65:C67)</f>
        <v>37601.799999999996</v>
      </c>
      <c r="D64" s="23">
        <f t="shared" si="1"/>
        <v>0.99254570506965956</v>
      </c>
    </row>
    <row r="65" spans="1:9">
      <c r="A65" s="17" t="s">
        <v>60</v>
      </c>
      <c r="B65" s="34">
        <v>22075.599999999999</v>
      </c>
      <c r="C65" s="34">
        <v>21957</v>
      </c>
      <c r="D65" s="24">
        <f t="shared" si="1"/>
        <v>0.99462755259200208</v>
      </c>
    </row>
    <row r="66" spans="1:9">
      <c r="A66" s="17" t="s">
        <v>61</v>
      </c>
      <c r="B66" s="34">
        <v>13020</v>
      </c>
      <c r="C66" s="34">
        <v>12937.2</v>
      </c>
      <c r="D66" s="24">
        <f t="shared" si="1"/>
        <v>0.99364055299539178</v>
      </c>
    </row>
    <row r="67" spans="1:9" ht="26.4">
      <c r="A67" s="17" t="s">
        <v>62</v>
      </c>
      <c r="B67" s="34">
        <v>2788.6</v>
      </c>
      <c r="C67" s="34">
        <v>2707.6</v>
      </c>
      <c r="D67" s="24">
        <f t="shared" si="1"/>
        <v>0.97095316646345842</v>
      </c>
      <c r="H67" s="30"/>
    </row>
    <row r="68" spans="1:9" ht="26.4" hidden="1">
      <c r="A68" s="18" t="s">
        <v>82</v>
      </c>
      <c r="B68" s="35">
        <f>B69</f>
        <v>0</v>
      </c>
      <c r="C68" s="35">
        <f>C69</f>
        <v>0</v>
      </c>
      <c r="D68" s="24" t="e">
        <f t="shared" si="1"/>
        <v>#DIV/0!</v>
      </c>
      <c r="H68" s="30"/>
    </row>
    <row r="69" spans="1:9" ht="26.4" hidden="1">
      <c r="A69" s="17" t="s">
        <v>83</v>
      </c>
      <c r="B69" s="34"/>
      <c r="C69" s="34"/>
      <c r="D69" s="24" t="e">
        <f t="shared" si="1"/>
        <v>#DIV/0!</v>
      </c>
      <c r="G69" s="32"/>
      <c r="H69" s="32"/>
    </row>
    <row r="70" spans="1:9" ht="26.4">
      <c r="A70" s="18" t="s">
        <v>83</v>
      </c>
      <c r="B70" s="35">
        <v>6.5</v>
      </c>
      <c r="C70" s="35">
        <v>6.5</v>
      </c>
      <c r="D70" s="23">
        <f t="shared" si="1"/>
        <v>1</v>
      </c>
      <c r="G70" s="32"/>
      <c r="H70" s="32"/>
    </row>
    <row r="71" spans="1:9">
      <c r="A71" s="7" t="s">
        <v>21</v>
      </c>
      <c r="B71" s="37">
        <f>B26+B34+B36+B39+B43+B48+B54+B57+B59+B64+B68+B70</f>
        <v>1605869.6</v>
      </c>
      <c r="C71" s="37">
        <f>C26+C34+C36+C39+C43+C48+C54+C57+C59+C64+C68+C70</f>
        <v>1540228</v>
      </c>
      <c r="D71" s="23">
        <f t="shared" si="1"/>
        <v>0.95912395377557425</v>
      </c>
      <c r="F71" s="30"/>
      <c r="H71" s="1"/>
      <c r="I71" s="1"/>
    </row>
    <row r="72" spans="1:9">
      <c r="A72" s="7"/>
      <c r="B72" s="8"/>
      <c r="C72" s="8"/>
      <c r="D72" s="28"/>
      <c r="F72" s="1"/>
      <c r="G72" s="1"/>
      <c r="H72" s="30"/>
    </row>
    <row r="73" spans="1:9" ht="15.6">
      <c r="A73" s="76" t="s">
        <v>65</v>
      </c>
      <c r="B73" s="76"/>
      <c r="C73" s="76"/>
      <c r="D73" s="76"/>
    </row>
    <row r="74" spans="1:9">
      <c r="A74" s="3" t="s">
        <v>2</v>
      </c>
      <c r="B74" s="3" t="s">
        <v>3</v>
      </c>
      <c r="C74" s="3" t="s">
        <v>4</v>
      </c>
      <c r="D74" s="3" t="s">
        <v>5</v>
      </c>
    </row>
    <row r="75" spans="1:9" ht="26.4">
      <c r="A75" s="26" t="s">
        <v>66</v>
      </c>
      <c r="B75" s="38">
        <v>707433.9</v>
      </c>
      <c r="C75" s="38">
        <v>695321</v>
      </c>
      <c r="D75" s="24">
        <f>C75/B75</f>
        <v>0.98287769359087818</v>
      </c>
    </row>
    <row r="76" spans="1:9" ht="39.6">
      <c r="A76" s="26" t="s">
        <v>67</v>
      </c>
      <c r="B76" s="38">
        <v>148527.1</v>
      </c>
      <c r="C76" s="38">
        <v>147779</v>
      </c>
      <c r="D76" s="24">
        <f t="shared" ref="D76:D85" si="2">C76/B76</f>
        <v>0.99496320873429833</v>
      </c>
    </row>
    <row r="77" spans="1:9" ht="39.6">
      <c r="A77" s="26" t="s">
        <v>68</v>
      </c>
      <c r="B77" s="38">
        <v>57466</v>
      </c>
      <c r="C77" s="38">
        <v>56878.1</v>
      </c>
      <c r="D77" s="24">
        <f t="shared" si="2"/>
        <v>0.98976960289562521</v>
      </c>
    </row>
    <row r="78" spans="1:9" ht="52.8">
      <c r="A78" s="26" t="s">
        <v>69</v>
      </c>
      <c r="B78" s="38">
        <v>397842.5</v>
      </c>
      <c r="C78" s="38">
        <v>370300.6</v>
      </c>
      <c r="D78" s="24">
        <f t="shared" si="2"/>
        <v>0.93077185066954882</v>
      </c>
      <c r="F78" s="1"/>
    </row>
    <row r="79" spans="1:9" ht="26.4">
      <c r="A79" s="26" t="s">
        <v>70</v>
      </c>
      <c r="B79" s="38">
        <v>1813</v>
      </c>
      <c r="C79" s="38">
        <v>1811.4</v>
      </c>
      <c r="D79" s="24">
        <f t="shared" si="2"/>
        <v>0.99911748483177054</v>
      </c>
    </row>
    <row r="80" spans="1:9" ht="39.6">
      <c r="A80" s="26" t="s">
        <v>71</v>
      </c>
      <c r="B80" s="38">
        <v>106798.1</v>
      </c>
      <c r="C80" s="38">
        <v>104174.2</v>
      </c>
      <c r="D80" s="24">
        <f t="shared" si="2"/>
        <v>0.97543121085487472</v>
      </c>
    </row>
    <row r="81" spans="1:9" ht="66">
      <c r="A81" s="26" t="s">
        <v>72</v>
      </c>
      <c r="B81" s="38">
        <v>74726.3</v>
      </c>
      <c r="C81" s="38">
        <v>68690.5</v>
      </c>
      <c r="D81" s="24">
        <f t="shared" si="2"/>
        <v>0.91922790235833962</v>
      </c>
      <c r="G81" s="1"/>
    </row>
    <row r="82" spans="1:9" ht="26.4">
      <c r="A82" s="26" t="s">
        <v>73</v>
      </c>
      <c r="B82" s="38">
        <v>9713.9</v>
      </c>
      <c r="C82" s="38">
        <v>9681.4</v>
      </c>
      <c r="D82" s="24">
        <f t="shared" si="2"/>
        <v>0.99665427891989833</v>
      </c>
    </row>
    <row r="83" spans="1:9" ht="39.6">
      <c r="A83" s="26" t="s">
        <v>74</v>
      </c>
      <c r="B83" s="38">
        <v>1783</v>
      </c>
      <c r="C83" s="38">
        <v>1729.6</v>
      </c>
      <c r="D83" s="24">
        <f t="shared" si="2"/>
        <v>0.97005047672462141</v>
      </c>
      <c r="F83" s="1"/>
      <c r="G83" s="1"/>
      <c r="H83" s="29"/>
    </row>
    <row r="84" spans="1:9" ht="39.6">
      <c r="A84" s="26" t="s">
        <v>80</v>
      </c>
      <c r="B84" s="38">
        <v>20258.5</v>
      </c>
      <c r="C84" s="38">
        <v>20205.7</v>
      </c>
      <c r="D84" s="24">
        <f t="shared" si="2"/>
        <v>0.99739368660068617</v>
      </c>
      <c r="F84" s="1"/>
      <c r="G84" s="1"/>
      <c r="H84" s="29"/>
    </row>
    <row r="85" spans="1:9">
      <c r="A85" s="27" t="s">
        <v>75</v>
      </c>
      <c r="B85" s="38">
        <v>79507.199999999997</v>
      </c>
      <c r="C85" s="38">
        <v>63656.5</v>
      </c>
      <c r="D85" s="24">
        <f t="shared" si="2"/>
        <v>0.80063818119616847</v>
      </c>
      <c r="F85" s="64"/>
      <c r="G85" s="46"/>
    </row>
    <row r="86" spans="1:9">
      <c r="A86" s="7" t="s">
        <v>21</v>
      </c>
      <c r="B86" s="37">
        <f>SUM(B75:B85)+0.1</f>
        <v>1605869.6</v>
      </c>
      <c r="C86" s="37">
        <f>SUM(C75:C85)</f>
        <v>1540227.9999999998</v>
      </c>
      <c r="D86" s="23">
        <f>C86/B86</f>
        <v>0.95912395377557413</v>
      </c>
      <c r="F86" s="1"/>
      <c r="G86" s="1"/>
      <c r="I86" s="30"/>
    </row>
    <row r="87" spans="1:9">
      <c r="A87" s="2"/>
      <c r="B87" s="2"/>
      <c r="C87" s="25"/>
      <c r="D87" s="2"/>
      <c r="F87" s="30"/>
      <c r="G87" s="30"/>
    </row>
    <row r="88" spans="1:9" ht="13.8">
      <c r="A88" s="54" t="s">
        <v>94</v>
      </c>
      <c r="B88" s="58">
        <f>B23-B71</f>
        <v>-184544.40000000014</v>
      </c>
      <c r="C88" s="58">
        <f>C23-C71</f>
        <v>-92728.700000000186</v>
      </c>
      <c r="D88" s="7"/>
      <c r="E88" s="30"/>
      <c r="F88" s="30"/>
    </row>
    <row r="89" spans="1:9" ht="27.6">
      <c r="A89" s="54" t="s">
        <v>95</v>
      </c>
      <c r="B89" s="57">
        <f>B90-B91</f>
        <v>-6000</v>
      </c>
      <c r="C89" s="57">
        <v>-6000</v>
      </c>
      <c r="D89" s="4"/>
      <c r="E89" s="30"/>
      <c r="F89" s="30"/>
    </row>
    <row r="90" spans="1:9" ht="27.6">
      <c r="A90" s="56" t="s">
        <v>90</v>
      </c>
      <c r="B90" s="57"/>
      <c r="C90" s="57"/>
      <c r="D90" s="4"/>
      <c r="E90" s="30"/>
      <c r="F90" s="30"/>
    </row>
    <row r="91" spans="1:9" ht="27.6">
      <c r="A91" s="56" t="s">
        <v>91</v>
      </c>
      <c r="B91" s="57">
        <v>6000</v>
      </c>
      <c r="C91" s="57">
        <v>6000</v>
      </c>
      <c r="D91" s="4"/>
      <c r="E91" s="30"/>
      <c r="F91" s="30"/>
    </row>
    <row r="92" spans="1:9" ht="27.6">
      <c r="A92" s="54" t="s">
        <v>96</v>
      </c>
      <c r="B92" s="58">
        <f>B93+B94</f>
        <v>190544.40000000014</v>
      </c>
      <c r="C92" s="58">
        <f>C93+C94</f>
        <v>98728.699999999953</v>
      </c>
      <c r="D92" s="4"/>
      <c r="E92" s="30"/>
      <c r="F92" s="30"/>
    </row>
    <row r="93" spans="1:9" ht="13.8">
      <c r="A93" s="55" t="s">
        <v>92</v>
      </c>
      <c r="B93" s="57">
        <f>-B23</f>
        <v>-1421325.2</v>
      </c>
      <c r="C93" s="57">
        <f>-C23</f>
        <v>-1447499.2999999998</v>
      </c>
      <c r="D93" s="4"/>
      <c r="E93" s="30"/>
      <c r="F93" s="30"/>
    </row>
    <row r="94" spans="1:9" ht="13.8">
      <c r="A94" s="55" t="s">
        <v>93</v>
      </c>
      <c r="B94" s="57">
        <f>B71+B91</f>
        <v>1611869.6</v>
      </c>
      <c r="C94" s="57">
        <f>C86+C91</f>
        <v>1546227.9999999998</v>
      </c>
      <c r="D94" s="4"/>
      <c r="E94" s="30"/>
      <c r="F94" s="30"/>
    </row>
    <row r="95" spans="1:9" ht="27.6">
      <c r="A95" s="54" t="s">
        <v>97</v>
      </c>
      <c r="B95" s="58">
        <f>B89+B92</f>
        <v>184544.40000000014</v>
      </c>
      <c r="C95" s="58">
        <f>C89+C92</f>
        <v>92728.699999999953</v>
      </c>
      <c r="D95" s="4"/>
      <c r="E95" s="30"/>
      <c r="F95" s="30"/>
    </row>
    <row r="96" spans="1:9" ht="13.8">
      <c r="A96" s="59"/>
      <c r="B96" s="60"/>
      <c r="C96" s="60"/>
      <c r="D96" s="11"/>
      <c r="E96" s="30"/>
      <c r="F96" s="30"/>
    </row>
    <row r="97" spans="1:6">
      <c r="A97" s="2"/>
      <c r="B97" s="33"/>
      <c r="C97" s="33"/>
      <c r="D97" s="2"/>
      <c r="E97" s="30"/>
      <c r="F97" s="30"/>
    </row>
    <row r="98" spans="1:6">
      <c r="A98" s="2" t="s">
        <v>78</v>
      </c>
      <c r="B98" s="9"/>
      <c r="C98" s="9"/>
      <c r="D98" s="2"/>
    </row>
    <row r="99" spans="1:6">
      <c r="A99" s="2" t="s">
        <v>19</v>
      </c>
      <c r="B99" s="10" t="s">
        <v>84</v>
      </c>
      <c r="C99" s="2"/>
      <c r="D99" s="2"/>
    </row>
    <row r="100" spans="1:6">
      <c r="A100" s="2" t="s">
        <v>16</v>
      </c>
      <c r="B100" s="10" t="s">
        <v>85</v>
      </c>
      <c r="C100" s="2"/>
      <c r="D100" s="2"/>
    </row>
    <row r="101" spans="1:6">
      <c r="A101" s="2" t="s">
        <v>22</v>
      </c>
      <c r="B101" s="10" t="s">
        <v>79</v>
      </c>
      <c r="C101" s="2"/>
      <c r="D101" s="2"/>
    </row>
    <row r="102" spans="1:6">
      <c r="A102" s="11" t="s">
        <v>15</v>
      </c>
      <c r="B102" s="10" t="s">
        <v>86</v>
      </c>
      <c r="C102" s="2"/>
      <c r="D102" s="2"/>
    </row>
    <row r="103" spans="1:6">
      <c r="A103" s="12" t="s">
        <v>51</v>
      </c>
      <c r="B103" s="10" t="s">
        <v>87</v>
      </c>
      <c r="C103" s="2"/>
      <c r="D103" s="2"/>
    </row>
    <row r="104" spans="1:6">
      <c r="A104" s="13" t="s">
        <v>23</v>
      </c>
      <c r="B104" s="10" t="s">
        <v>88</v>
      </c>
      <c r="C104" s="2"/>
      <c r="D104" s="2"/>
    </row>
    <row r="105" spans="1:6">
      <c r="A105" s="13" t="s">
        <v>17</v>
      </c>
      <c r="B105" s="10" t="s">
        <v>89</v>
      </c>
      <c r="C105" s="2"/>
      <c r="D105" s="2"/>
    </row>
    <row r="106" spans="1:6">
      <c r="A106" s="13"/>
      <c r="B106" s="10"/>
      <c r="C106" s="2"/>
      <c r="D106" s="2"/>
    </row>
    <row r="107" spans="1:6">
      <c r="A107" s="14" t="s">
        <v>63</v>
      </c>
      <c r="B107" s="10" t="s">
        <v>102</v>
      </c>
      <c r="C107" s="2"/>
      <c r="D107" s="2"/>
    </row>
    <row r="108" spans="1:6">
      <c r="A108" s="2"/>
      <c r="B108" s="2"/>
      <c r="C108" s="2"/>
      <c r="D108" s="2"/>
    </row>
    <row r="109" spans="1:6">
      <c r="A109" s="2"/>
      <c r="B109" s="2"/>
      <c r="C109" s="2"/>
      <c r="D109" s="2"/>
    </row>
    <row r="110" spans="1:6">
      <c r="A110" s="2" t="s">
        <v>18</v>
      </c>
      <c r="B110" s="2"/>
      <c r="C110" s="2"/>
      <c r="D110" s="2"/>
    </row>
    <row r="114" spans="2:3">
      <c r="B114" s="30"/>
      <c r="C114" s="30"/>
    </row>
  </sheetData>
  <mergeCells count="5">
    <mergeCell ref="A73:D73"/>
    <mergeCell ref="A25:D25"/>
    <mergeCell ref="A6:D6"/>
    <mergeCell ref="A2:D2"/>
    <mergeCell ref="A3:D3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72" fitToHeight="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5"/>
  <sheetViews>
    <sheetView workbookViewId="0">
      <selection activeCell="I3" sqref="I3"/>
    </sheetView>
  </sheetViews>
  <sheetFormatPr defaultRowHeight="13.2"/>
  <cols>
    <col min="1" max="1" width="42.33203125" customWidth="1"/>
    <col min="2" max="2" width="10.88671875" customWidth="1"/>
    <col min="3" max="3" width="11" customWidth="1"/>
    <col min="4" max="4" width="9.88671875" customWidth="1"/>
    <col min="5" max="5" width="10.6640625" customWidth="1"/>
  </cols>
  <sheetData>
    <row r="1" spans="1:5" ht="27.6" customHeight="1">
      <c r="A1" s="82" t="s">
        <v>65</v>
      </c>
      <c r="B1" s="83"/>
      <c r="C1" s="83"/>
      <c r="D1" s="83"/>
      <c r="E1" s="83"/>
    </row>
    <row r="2" spans="1:5" ht="15.6">
      <c r="A2" s="3" t="s">
        <v>2</v>
      </c>
      <c r="B2" s="65">
        <v>2021</v>
      </c>
      <c r="C2" s="65">
        <v>2022</v>
      </c>
      <c r="D2" s="65">
        <v>2023</v>
      </c>
      <c r="E2" s="73">
        <v>2024</v>
      </c>
    </row>
    <row r="3" spans="1:5" ht="46.8">
      <c r="A3" s="71" t="s">
        <v>66</v>
      </c>
      <c r="B3" s="66">
        <v>711.6</v>
      </c>
      <c r="C3" s="66">
        <v>693.6</v>
      </c>
      <c r="D3" s="68">
        <v>692.7</v>
      </c>
      <c r="E3" s="67">
        <v>679.2</v>
      </c>
    </row>
    <row r="4" spans="1:5" ht="46.8">
      <c r="A4" s="71" t="s">
        <v>67</v>
      </c>
      <c r="B4" s="66">
        <v>148.6</v>
      </c>
      <c r="C4" s="66">
        <v>142.6</v>
      </c>
      <c r="D4" s="68">
        <v>142.6</v>
      </c>
      <c r="E4" s="67">
        <v>142.6</v>
      </c>
    </row>
    <row r="5" spans="1:5" ht="69.599999999999994" customHeight="1">
      <c r="A5" s="71" t="s">
        <v>68</v>
      </c>
      <c r="B5" s="66">
        <v>56.8</v>
      </c>
      <c r="C5" s="66">
        <v>45.2</v>
      </c>
      <c r="D5" s="68">
        <v>44.9</v>
      </c>
      <c r="E5" s="67">
        <v>44.9</v>
      </c>
    </row>
    <row r="6" spans="1:5" ht="78">
      <c r="A6" s="71" t="s">
        <v>69</v>
      </c>
      <c r="B6" s="66">
        <v>400.8</v>
      </c>
      <c r="C6" s="66">
        <v>364.2</v>
      </c>
      <c r="D6" s="68">
        <v>69.7</v>
      </c>
      <c r="E6" s="67">
        <v>15.7</v>
      </c>
    </row>
    <row r="7" spans="1:5" ht="46.8">
      <c r="A7" s="71" t="s">
        <v>70</v>
      </c>
      <c r="B7" s="66">
        <v>1.8</v>
      </c>
      <c r="C7" s="66">
        <v>3.2</v>
      </c>
      <c r="D7" s="68">
        <v>3.2</v>
      </c>
      <c r="E7" s="67">
        <v>3.2</v>
      </c>
    </row>
    <row r="8" spans="1:5" ht="62.4">
      <c r="A8" s="71" t="s">
        <v>71</v>
      </c>
      <c r="B8" s="66">
        <v>106.8</v>
      </c>
      <c r="C8" s="66">
        <v>48.9</v>
      </c>
      <c r="D8" s="68">
        <v>48.7</v>
      </c>
      <c r="E8" s="67">
        <v>48.8</v>
      </c>
    </row>
    <row r="9" spans="1:5" ht="109.2">
      <c r="A9" s="71" t="s">
        <v>72</v>
      </c>
      <c r="B9" s="66">
        <v>74.7</v>
      </c>
      <c r="C9" s="66">
        <v>70.400000000000006</v>
      </c>
      <c r="D9" s="68">
        <v>70.8</v>
      </c>
      <c r="E9" s="67">
        <v>70.8</v>
      </c>
    </row>
    <row r="10" spans="1:5" ht="46.8">
      <c r="A10" s="71" t="s">
        <v>73</v>
      </c>
      <c r="B10" s="66">
        <v>9.6999999999999993</v>
      </c>
      <c r="C10" s="66">
        <v>11.2</v>
      </c>
      <c r="D10" s="68">
        <v>10.9</v>
      </c>
      <c r="E10" s="67">
        <v>10.9</v>
      </c>
    </row>
    <row r="11" spans="1:5" ht="62.4">
      <c r="A11" s="71" t="s">
        <v>74</v>
      </c>
      <c r="B11" s="66">
        <v>1.8</v>
      </c>
      <c r="C11" s="66">
        <v>1.8</v>
      </c>
      <c r="D11" s="68">
        <v>1.8</v>
      </c>
      <c r="E11" s="67">
        <v>1.8</v>
      </c>
    </row>
    <row r="12" spans="1:5" ht="46.8">
      <c r="A12" s="71" t="s">
        <v>80</v>
      </c>
      <c r="B12" s="66">
        <v>20.3</v>
      </c>
      <c r="C12" s="66">
        <v>92.204999999999998</v>
      </c>
      <c r="D12" s="68">
        <v>19.100000000000001</v>
      </c>
      <c r="E12" s="67">
        <v>21</v>
      </c>
    </row>
    <row r="13" spans="1:5" ht="16.8">
      <c r="A13" s="72" t="s">
        <v>75</v>
      </c>
      <c r="B13" s="66">
        <v>79.3</v>
      </c>
      <c r="C13" s="66">
        <v>106</v>
      </c>
      <c r="D13" s="68">
        <v>70.5</v>
      </c>
      <c r="E13" s="67">
        <v>70.599999999999994</v>
      </c>
    </row>
    <row r="14" spans="1:5" ht="16.8">
      <c r="A14" s="70" t="s">
        <v>103</v>
      </c>
      <c r="B14" s="66">
        <v>0</v>
      </c>
      <c r="C14" s="66">
        <v>0</v>
      </c>
      <c r="D14" s="68">
        <v>60.2</v>
      </c>
      <c r="E14" s="67">
        <v>114</v>
      </c>
    </row>
    <row r="15" spans="1:5" ht="16.8">
      <c r="A15" s="7" t="s">
        <v>21</v>
      </c>
      <c r="B15" s="69">
        <f>SUM(B3:B13)</f>
        <v>1612.1999999999998</v>
      </c>
      <c r="C15" s="69">
        <f>SUM(C3:C13)+0.1</f>
        <v>1579.4050000000002</v>
      </c>
      <c r="D15" s="69">
        <f>SUM(D3:D14)</f>
        <v>1235.1000000000001</v>
      </c>
      <c r="E15" s="69">
        <f>SUM(E3:E14)+0.1</f>
        <v>1223.5999999999999</v>
      </c>
    </row>
  </sheetData>
  <mergeCells count="1">
    <mergeCell ref="A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Лист3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Марина А. Богославская</cp:lastModifiedBy>
  <cp:lastPrinted>2022-01-12T08:15:20Z</cp:lastPrinted>
  <dcterms:created xsi:type="dcterms:W3CDTF">1996-10-08T23:32:33Z</dcterms:created>
  <dcterms:modified xsi:type="dcterms:W3CDTF">2022-01-12T08:15:22Z</dcterms:modified>
</cp:coreProperties>
</file>