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C53" i="3"/>
  <c r="C47"/>
  <c r="B42"/>
  <c r="C26"/>
  <c r="B49"/>
  <c r="B48"/>
  <c r="B58"/>
  <c r="B47" l="1"/>
  <c r="B23"/>
  <c r="B44"/>
  <c r="C36"/>
  <c r="D36" s="1"/>
  <c r="B36"/>
  <c r="D13"/>
  <c r="D14"/>
  <c r="C85" l="1"/>
  <c r="C38"/>
  <c r="B26"/>
  <c r="D20"/>
  <c r="D21"/>
  <c r="D22"/>
  <c r="D30"/>
  <c r="C23"/>
  <c r="C92" l="1"/>
  <c r="B11"/>
  <c r="B92" s="1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3"/>
  <c r="B56"/>
  <c r="B63"/>
  <c r="D28"/>
  <c r="D10"/>
  <c r="D50"/>
  <c r="D9"/>
  <c r="C63"/>
  <c r="C34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5"/>
  <c r="D33"/>
  <c r="D31"/>
  <c r="D29"/>
  <c r="D27"/>
  <c r="D16"/>
  <c r="D18"/>
  <c r="D19"/>
  <c r="D17"/>
  <c r="D8"/>
  <c r="D11"/>
  <c r="D12"/>
  <c r="D7"/>
  <c r="D74"/>
  <c r="D48"/>
  <c r="C70" l="1"/>
  <c r="D34"/>
  <c r="D23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<sst xmlns="http://schemas.openxmlformats.org/spreadsheetml/2006/main" count="114" uniqueCount="104">
  <si>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</si>
  <si>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</si>
  <si>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</si>
  <si>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</si>
  <si>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</si>
  <si>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</si>
  <si>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</si>
  <si>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</si>
  <si>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</si>
  <si>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</si>
  <si>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</si>
  <si>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</si>
  <si>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</si>
  <si>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</si>
  <si>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</si>
  <si>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</si>
  <si>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</si>
  <si>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</si>
  <si>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</si>
  <si>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</si>
  <si>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</si>
  <si>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</si>
  <si>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</si>
  <si>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</si>
  <si>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</si>
  <si>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</si>
  <si>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</si>
  <si>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</si>
  <si>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</si>
  <si>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</si>
  <si>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</si>
  <si>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</si>
  <si>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</si>
  <si>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</si>
  <si>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</si>
  <si>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</si>
  <si>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</si>
  <si>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</si>
  <si>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</si>
  <si>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</si>
  <si>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</si>
  <si>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</si>
  <si>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</si>
  <si>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</si>
  <si>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</si>
  <si>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</si>
  <si>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</si>
  <si>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</si>
  <si>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</si>
  <si>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</si>
  <si>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</si>
  <si>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</si>
  <si>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</si>
  <si>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</si>
  <si>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</si>
  <si>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</si>
  <si>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</si>
  <si>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</si>
  <si>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</si>
  <si>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</si>
  <si>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</si>
  <si>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</si>
  <si>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</si>
  <si>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</si>
  <si>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</si>
  <si>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</si>
  <si>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</si>
  <si>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</si>
  <si>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</si>
  <si>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</si>
  <si>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</si>
  <si>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</si>
  <si>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</si>
  <si>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</si>
  <si>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</si>
  <si>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</si>
  <si>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</si>
  <si>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</si>
  <si>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</si>
  <si>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</si>
  <si>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</si>
  <si>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</si>
  <si>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</si>
  <si>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</si>
  <si>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</si>
  <si>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</si>
  <si>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</si>
  <si>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</si>
  <si>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</si>
  <si>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</si>
  <si>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</si>
  <si>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</si>
  <si>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</si>
  <si>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</si>
  <si>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</si>
  <si>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</si>
  <si>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</si>
  <si>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</si>
  <si>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</si>
  <si>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</si>
  <si>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</si>
  <si>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</si>
  <si>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о ходе исполнения местного бюджета  г.Дивногорска  на 1 ноября 2021  года</t>
  </si>
  <si>
    <t>84803,7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</si>
</sst>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B12" sqref="B12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3.7773437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68" t="s">
        <v>0</v>
      </c>
      <c r="B2" s="68"/>
      <c r="C2" s="68"/>
      <c r="D2" s="68"/>
    </row>
    <row r="3" spans="1:7" ht="17.25" customHeight="1">
      <c r="A3" s="69" t="s">
        <v>102</v>
      </c>
      <c r="B3" s="69"/>
      <c r="C3" s="69"/>
      <c r="D3" s="69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5" t="s">
        <v>6</v>
      </c>
      <c r="B6" s="66"/>
      <c r="C6" s="66"/>
      <c r="D6" s="67"/>
    </row>
    <row r="7" spans="1:7">
      <c r="A7" s="47" t="s">
        <v>7</v>
      </c>
      <c r="B7" s="38">
        <v>286012.90000000002</v>
      </c>
      <c r="C7" s="39">
        <v>260094.4</v>
      </c>
      <c r="D7" s="24">
        <f>C7/B7</f>
        <v>0.90937996153320344</v>
      </c>
      <c r="F7" s="30"/>
      <c r="G7" s="30"/>
    </row>
    <row r="8" spans="1:7">
      <c r="A8" s="48" t="s">
        <v>8</v>
      </c>
      <c r="B8" s="38">
        <v>164049.79999999999</v>
      </c>
      <c r="C8" s="38">
        <v>135281.20000000001</v>
      </c>
      <c r="D8" s="24">
        <f t="shared" ref="D8:D23" si="0">C8/B8</f>
        <v>0.82463495840897105</v>
      </c>
    </row>
    <row r="9" spans="1:7" ht="25.5" customHeight="1">
      <c r="A9" s="49" t="s">
        <v>26</v>
      </c>
      <c r="B9" s="38">
        <v>1527</v>
      </c>
      <c r="C9" s="38">
        <v>1274</v>
      </c>
      <c r="D9" s="24">
        <f t="shared" si="0"/>
        <v>0.8343156516044532</v>
      </c>
      <c r="G9" s="30"/>
    </row>
    <row r="10" spans="1:7">
      <c r="A10" s="47" t="s">
        <v>9</v>
      </c>
      <c r="B10" s="38">
        <v>38838.9</v>
      </c>
      <c r="C10" s="40">
        <v>37221.4</v>
      </c>
      <c r="D10" s="24">
        <f t="shared" si="0"/>
        <v>0.95835360939676462</v>
      </c>
    </row>
    <row r="11" spans="1:7">
      <c r="A11" s="47" t="s">
        <v>10</v>
      </c>
      <c r="B11" s="38">
        <f>8284+34395</f>
        <v>42679</v>
      </c>
      <c r="C11" s="39">
        <v>32673.599999999999</v>
      </c>
      <c r="D11" s="24">
        <f t="shared" si="0"/>
        <v>0.76556620351929516</v>
      </c>
    </row>
    <row r="12" spans="1:7" ht="12" customHeight="1">
      <c r="A12" s="47" t="s">
        <v>11</v>
      </c>
      <c r="B12" s="38">
        <v>6132</v>
      </c>
      <c r="C12" s="38">
        <v>5810.4</v>
      </c>
      <c r="D12" s="24">
        <f t="shared" si="0"/>
        <v>0.94755381604696665</v>
      </c>
      <c r="G12" s="31"/>
    </row>
    <row r="13" spans="1:7">
      <c r="A13" s="61" t="s">
        <v>98</v>
      </c>
      <c r="B13" s="41">
        <v>15.1</v>
      </c>
      <c r="C13" s="41">
        <v>29</v>
      </c>
      <c r="D13" s="24">
        <f t="shared" si="0"/>
        <v>1.9205298013245033</v>
      </c>
      <c r="G13" s="31"/>
    </row>
    <row r="14" spans="1:7" ht="27" customHeight="1">
      <c r="A14" s="50" t="s">
        <v>27</v>
      </c>
      <c r="B14" s="41">
        <v>57177.7</v>
      </c>
      <c r="C14" s="41">
        <v>50884</v>
      </c>
      <c r="D14" s="24">
        <f t="shared" si="0"/>
        <v>0.88992736678810103</v>
      </c>
      <c r="F14" s="31"/>
      <c r="G14" s="31"/>
    </row>
    <row r="15" spans="1:7">
      <c r="A15" s="48" t="s">
        <v>12</v>
      </c>
      <c r="B15" s="38">
        <v>192.7</v>
      </c>
      <c r="C15" s="63">
        <v>-45.5</v>
      </c>
      <c r="D15" s="24">
        <v>0</v>
      </c>
    </row>
    <row r="16" spans="1:7" ht="26.4">
      <c r="A16" s="51" t="s">
        <v>28</v>
      </c>
      <c r="B16" s="41">
        <v>8645</v>
      </c>
      <c r="C16" s="41">
        <v>7846.4</v>
      </c>
      <c r="D16" s="42">
        <f>C16/B16</f>
        <v>0.90762290341237706</v>
      </c>
    </row>
    <row r="17" spans="1:9" ht="25.5" customHeight="1">
      <c r="A17" s="52" t="s">
        <v>29</v>
      </c>
      <c r="B17" s="41">
        <v>4692.3</v>
      </c>
      <c r="C17" s="41">
        <v>4068.1</v>
      </c>
      <c r="D17" s="42">
        <f t="shared" si="0"/>
        <v>0.86697355241565965</v>
      </c>
      <c r="G17" s="31"/>
    </row>
    <row r="18" spans="1:9">
      <c r="A18" s="47" t="s">
        <v>24</v>
      </c>
      <c r="B18" s="43">
        <v>110</v>
      </c>
      <c r="C18" s="43">
        <v>127.3</v>
      </c>
      <c r="D18" s="44">
        <f>C18/B18</f>
        <v>1.1572727272727272</v>
      </c>
      <c r="H18" s="1"/>
    </row>
    <row r="19" spans="1:9">
      <c r="A19" s="47" t="s">
        <v>13</v>
      </c>
      <c r="B19" s="38">
        <v>1201.5</v>
      </c>
      <c r="C19" s="38">
        <v>1430.6</v>
      </c>
      <c r="D19" s="24">
        <f t="shared" si="0"/>
        <v>1.1906783187682064</v>
      </c>
    </row>
    <row r="20" spans="1:9">
      <c r="A20" s="47" t="s">
        <v>20</v>
      </c>
      <c r="B20" s="38">
        <v>15</v>
      </c>
      <c r="C20" s="38">
        <v>15</v>
      </c>
      <c r="D20" s="24">
        <f t="shared" si="0"/>
        <v>1</v>
      </c>
      <c r="E20" s="29"/>
      <c r="F20" s="29"/>
      <c r="G20" s="29"/>
    </row>
    <row r="21" spans="1:9" ht="12" customHeight="1">
      <c r="A21" s="52" t="s">
        <v>100</v>
      </c>
      <c r="B21" s="38">
        <v>780262.7</v>
      </c>
      <c r="C21" s="39">
        <v>477239.2</v>
      </c>
      <c r="D21" s="24">
        <f t="shared" si="0"/>
        <v>0.61163913128232328</v>
      </c>
      <c r="F21" s="30"/>
    </row>
    <row r="22" spans="1:9">
      <c r="A22" s="47" t="s">
        <v>99</v>
      </c>
      <c r="B22" s="39">
        <v>-8793.2999999999993</v>
      </c>
      <c r="C22" s="39">
        <v>-9298.6</v>
      </c>
      <c r="D22" s="24">
        <f t="shared" si="0"/>
        <v>1.0574642057020687</v>
      </c>
      <c r="F22" s="30"/>
    </row>
    <row r="23" spans="1:9">
      <c r="A23" s="53" t="s">
        <v>14</v>
      </c>
      <c r="B23" s="37">
        <f>SUM(B7:B22)</f>
        <v>1382758.3</v>
      </c>
      <c r="C23" s="62">
        <f>SUM(C7:C22)</f>
        <v>1004650.5000000001</v>
      </c>
      <c r="D23" s="45">
        <f t="shared" si="0"/>
        <v>0.72655539294177451</v>
      </c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65" t="s">
        <v>76</v>
      </c>
      <c r="B25" s="66"/>
      <c r="C25" s="66"/>
      <c r="D25" s="67"/>
      <c r="E25" s="30"/>
      <c r="F25" s="30"/>
    </row>
    <row r="26" spans="1:9">
      <c r="A26" s="16" t="s">
        <v>30</v>
      </c>
      <c r="B26" s="22">
        <f>SUM(B27+B28+B29+B31)+B33+B32+B30-0.1</f>
        <v>80453.3</v>
      </c>
      <c r="C26" s="22">
        <f>SUM(C27+C28+C29+C31)+C33+C32+C30</f>
        <v>50025.5</v>
      </c>
      <c r="D26" s="23">
        <f t="shared" ref="D26:D70" si="1">C26/B26</f>
        <v>0.62179550124109262</v>
      </c>
    </row>
    <row r="27" spans="1:9" ht="39.6">
      <c r="A27" s="17" t="s">
        <v>31</v>
      </c>
      <c r="B27" s="34">
        <v>2176.1999999999998</v>
      </c>
      <c r="C27" s="34">
        <v>1742.8</v>
      </c>
      <c r="D27" s="24">
        <f t="shared" si="1"/>
        <v>0.80084551052292996</v>
      </c>
    </row>
    <row r="28" spans="1:9" ht="52.8">
      <c r="A28" s="17" t="s">
        <v>32</v>
      </c>
      <c r="B28" s="34">
        <v>5093.3</v>
      </c>
      <c r="C28" s="34">
        <v>3968.4</v>
      </c>
      <c r="D28" s="24">
        <f>C28/B28</f>
        <v>0.77914122474623526</v>
      </c>
      <c r="F28" s="31"/>
    </row>
    <row r="29" spans="1:9" ht="52.8">
      <c r="A29" s="17" t="s">
        <v>33</v>
      </c>
      <c r="B29" s="34">
        <v>52281</v>
      </c>
      <c r="C29" s="34">
        <v>36322.300000000003</v>
      </c>
      <c r="D29" s="24">
        <f t="shared" si="1"/>
        <v>0.69475143933742667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9222.2999999999993</v>
      </c>
      <c r="C31" s="34">
        <v>7404.2</v>
      </c>
      <c r="D31" s="24">
        <f>C31/B31</f>
        <v>0.802858289146959</v>
      </c>
    </row>
    <row r="32" spans="1:9">
      <c r="A32" s="17" t="s">
        <v>77</v>
      </c>
      <c r="B32" s="34">
        <v>8051.6</v>
      </c>
      <c r="C32" s="34">
        <v>0</v>
      </c>
      <c r="D32" s="24"/>
    </row>
    <row r="33" spans="1:4">
      <c r="A33" s="17" t="s">
        <v>35</v>
      </c>
      <c r="B33" s="34">
        <v>3620</v>
      </c>
      <c r="C33" s="34">
        <v>587.79999999999995</v>
      </c>
      <c r="D33" s="24">
        <f t="shared" si="1"/>
        <v>0.1623756906077348</v>
      </c>
    </row>
    <row r="34" spans="1:4">
      <c r="A34" s="18" t="s">
        <v>25</v>
      </c>
      <c r="B34" s="35">
        <f>B35</f>
        <v>3687.4</v>
      </c>
      <c r="C34" s="35">
        <f>C35</f>
        <v>2840.9</v>
      </c>
      <c r="D34" s="23">
        <f t="shared" si="1"/>
        <v>0.77043445245972775</v>
      </c>
    </row>
    <row r="35" spans="1:4">
      <c r="A35" s="17" t="s">
        <v>36</v>
      </c>
      <c r="B35" s="34">
        <v>3687.4</v>
      </c>
      <c r="C35" s="34">
        <v>2840.9</v>
      </c>
      <c r="D35" s="24">
        <f t="shared" si="1"/>
        <v>0.77043445245972775</v>
      </c>
    </row>
    <row r="36" spans="1:4" ht="26.4">
      <c r="A36" s="19" t="s">
        <v>37</v>
      </c>
      <c r="B36" s="35">
        <f>B37</f>
        <v>4240.1000000000004</v>
      </c>
      <c r="C36" s="35">
        <f t="shared" ref="C36" si="2">C37</f>
        <v>3039.8</v>
      </c>
      <c r="D36" s="23">
        <f t="shared" si="1"/>
        <v>0.7169170538430697</v>
      </c>
    </row>
    <row r="37" spans="1:4" ht="39.6">
      <c r="A37" s="15" t="s">
        <v>101</v>
      </c>
      <c r="B37" s="34">
        <v>4240.1000000000004</v>
      </c>
      <c r="C37" s="34">
        <v>3039.8</v>
      </c>
      <c r="D37" s="24">
        <f t="shared" si="1"/>
        <v>0.7169170538430697</v>
      </c>
    </row>
    <row r="38" spans="1:4">
      <c r="A38" s="20" t="s">
        <v>38</v>
      </c>
      <c r="B38" s="36">
        <f>SUM(B39:B39)+B41+B40</f>
        <v>110628.9</v>
      </c>
      <c r="C38" s="36">
        <f>SUM(C39:C39)+C41+C40</f>
        <v>46688.600000000006</v>
      </c>
      <c r="D38" s="23">
        <f t="shared" si="1"/>
        <v>0.42202896349868801</v>
      </c>
    </row>
    <row r="39" spans="1:4">
      <c r="A39" s="17" t="s">
        <v>39</v>
      </c>
      <c r="B39" s="34">
        <v>19915.099999999999</v>
      </c>
      <c r="C39" s="34">
        <v>15246.2</v>
      </c>
      <c r="D39" s="24">
        <f t="shared" si="1"/>
        <v>0.7655598013567595</v>
      </c>
    </row>
    <row r="40" spans="1:4">
      <c r="A40" s="17" t="s">
        <v>40</v>
      </c>
      <c r="B40" s="34">
        <v>88113.3</v>
      </c>
      <c r="C40" s="34">
        <v>29874.7</v>
      </c>
      <c r="D40" s="24">
        <f t="shared" si="1"/>
        <v>0.33904870206881366</v>
      </c>
    </row>
    <row r="41" spans="1:4">
      <c r="A41" s="21" t="s">
        <v>41</v>
      </c>
      <c r="B41" s="34">
        <v>2600.5</v>
      </c>
      <c r="C41" s="34">
        <v>1567.7</v>
      </c>
      <c r="D41" s="24">
        <f t="shared" si="1"/>
        <v>0.60284560661411268</v>
      </c>
    </row>
    <row r="42" spans="1:4">
      <c r="A42" s="18" t="s">
        <v>22</v>
      </c>
      <c r="B42" s="35">
        <f>B43+B44+B45+B46</f>
        <v>480697.59999999998</v>
      </c>
      <c r="C42" s="35">
        <f>C43+C44+C45+C46</f>
        <v>201290.5</v>
      </c>
      <c r="D42" s="23">
        <f t="shared" si="1"/>
        <v>0.41874662989788175</v>
      </c>
    </row>
    <row r="43" spans="1:4">
      <c r="A43" s="17" t="s">
        <v>42</v>
      </c>
      <c r="B43" s="34">
        <v>364761.5</v>
      </c>
      <c r="C43" s="34">
        <v>142753.29999999999</v>
      </c>
      <c r="D43" s="24">
        <f t="shared" si="1"/>
        <v>0.39136065620960542</v>
      </c>
    </row>
    <row r="44" spans="1:4">
      <c r="A44" s="17" t="s">
        <v>43</v>
      </c>
      <c r="B44" s="34">
        <f>52229.5-3985.5</f>
        <v>48244</v>
      </c>
      <c r="C44" s="34">
        <v>10304.5</v>
      </c>
      <c r="D44" s="24">
        <f t="shared" si="1"/>
        <v>0.21359132741895365</v>
      </c>
    </row>
    <row r="45" spans="1:4">
      <c r="A45" s="17" t="s">
        <v>44</v>
      </c>
      <c r="B45" s="34">
        <v>41623.1</v>
      </c>
      <c r="C45" s="34">
        <v>30300.5</v>
      </c>
      <c r="D45" s="24">
        <f t="shared" si="1"/>
        <v>0.7279731687452401</v>
      </c>
    </row>
    <row r="46" spans="1:4" ht="26.4">
      <c r="A46" s="17" t="s">
        <v>45</v>
      </c>
      <c r="B46" s="34">
        <v>26069</v>
      </c>
      <c r="C46" s="34">
        <v>17932.2</v>
      </c>
      <c r="D46" s="24">
        <f t="shared" si="1"/>
        <v>0.68787448693850939</v>
      </c>
    </row>
    <row r="47" spans="1:4">
      <c r="A47" s="18" t="s">
        <v>15</v>
      </c>
      <c r="B47" s="35">
        <f>B48+B49+B51+B52+B50-0.1</f>
        <v>715587.6</v>
      </c>
      <c r="C47" s="35">
        <f>C48+C49+C51+C52+C50</f>
        <v>560290.5</v>
      </c>
      <c r="D47" s="23">
        <f t="shared" si="1"/>
        <v>0.78297961004355021</v>
      </c>
    </row>
    <row r="48" spans="1:4">
      <c r="A48" s="17" t="s">
        <v>46</v>
      </c>
      <c r="B48" s="34">
        <f>290216.4+2243.6</f>
        <v>292460</v>
      </c>
      <c r="C48" s="34">
        <v>225981.3</v>
      </c>
      <c r="D48" s="24">
        <f t="shared" si="1"/>
        <v>0.77269130821308896</v>
      </c>
    </row>
    <row r="49" spans="1:4">
      <c r="A49" s="17" t="s">
        <v>47</v>
      </c>
      <c r="B49" s="34">
        <f>256124.4+461.9-590.8</f>
        <v>255995.5</v>
      </c>
      <c r="C49" s="34">
        <v>206294.39999999999</v>
      </c>
      <c r="D49" s="24">
        <f t="shared" si="1"/>
        <v>0.80585166536130515</v>
      </c>
    </row>
    <row r="50" spans="1:4">
      <c r="A50" s="17" t="s">
        <v>64</v>
      </c>
      <c r="B50" s="34">
        <v>87125.6</v>
      </c>
      <c r="C50" s="34">
        <v>65709.3</v>
      </c>
      <c r="D50" s="24">
        <f t="shared" si="1"/>
        <v>0.75419050198793469</v>
      </c>
    </row>
    <row r="51" spans="1:4">
      <c r="A51" s="17" t="s">
        <v>48</v>
      </c>
      <c r="B51" s="34">
        <v>29094.5</v>
      </c>
      <c r="C51" s="34">
        <v>25056.3</v>
      </c>
      <c r="D51" s="24">
        <f t="shared" si="1"/>
        <v>0.86120400763030813</v>
      </c>
    </row>
    <row r="52" spans="1:4">
      <c r="A52" s="17" t="s">
        <v>49</v>
      </c>
      <c r="B52" s="34">
        <v>50912.1</v>
      </c>
      <c r="C52" s="34">
        <v>37249.199999999997</v>
      </c>
      <c r="D52" s="24">
        <f t="shared" si="1"/>
        <v>0.7316374692852976</v>
      </c>
    </row>
    <row r="53" spans="1:4">
      <c r="A53" s="18" t="s">
        <v>50</v>
      </c>
      <c r="B53" s="35">
        <f>SUM(B54:B55)</f>
        <v>118368.5</v>
      </c>
      <c r="C53" s="35">
        <f>SUM(C54:C55)</f>
        <v>84357.1</v>
      </c>
      <c r="D53" s="23">
        <f t="shared" si="1"/>
        <v>0.71266510938298622</v>
      </c>
    </row>
    <row r="54" spans="1:4">
      <c r="A54" s="17" t="s">
        <v>51</v>
      </c>
      <c r="B54" s="34">
        <v>85947.9</v>
      </c>
      <c r="C54" s="34">
        <v>60677</v>
      </c>
      <c r="D54" s="24">
        <f t="shared" si="1"/>
        <v>0.70597420064946326</v>
      </c>
    </row>
    <row r="55" spans="1:4">
      <c r="A55" s="17" t="s">
        <v>52</v>
      </c>
      <c r="B55" s="34">
        <v>32420.6</v>
      </c>
      <c r="C55" s="34">
        <v>23680.1</v>
      </c>
      <c r="D55" s="24">
        <f t="shared" si="1"/>
        <v>0.73040289198842712</v>
      </c>
    </row>
    <row r="56" spans="1:4">
      <c r="A56" s="18" t="s">
        <v>53</v>
      </c>
      <c r="B56" s="35">
        <f>B57</f>
        <v>475.1</v>
      </c>
      <c r="C56" s="35">
        <f>C57</f>
        <v>145.6</v>
      </c>
      <c r="D56" s="23">
        <f t="shared" si="1"/>
        <v>0.30646179751631231</v>
      </c>
    </row>
    <row r="57" spans="1:4">
      <c r="A57" s="17" t="s">
        <v>54</v>
      </c>
      <c r="B57" s="34">
        <v>475.1</v>
      </c>
      <c r="C57" s="34">
        <v>145.6</v>
      </c>
      <c r="D57" s="24">
        <f t="shared" si="1"/>
        <v>0.30646179751631231</v>
      </c>
    </row>
    <row r="58" spans="1:4">
      <c r="A58" s="18" t="s">
        <v>55</v>
      </c>
      <c r="B58" s="35">
        <f>B59+B60+B61+B62</f>
        <v>39514.699999999997</v>
      </c>
      <c r="C58" s="35">
        <f>C59+C60+C61+C62</f>
        <v>23761.500000000004</v>
      </c>
      <c r="D58" s="23">
        <f t="shared" si="1"/>
        <v>0.60133317474256431</v>
      </c>
    </row>
    <row r="59" spans="1:4">
      <c r="A59" s="17" t="s">
        <v>56</v>
      </c>
      <c r="B59" s="34">
        <v>1900</v>
      </c>
      <c r="C59" s="34">
        <v>1384.4</v>
      </c>
      <c r="D59" s="24">
        <f t="shared" si="1"/>
        <v>0.72863157894736852</v>
      </c>
    </row>
    <row r="60" spans="1:4">
      <c r="A60" s="17" t="s">
        <v>57</v>
      </c>
      <c r="B60" s="34">
        <v>33420.6</v>
      </c>
      <c r="C60" s="34">
        <v>20557.7</v>
      </c>
      <c r="D60" s="24">
        <f t="shared" si="1"/>
        <v>0.61512061423194087</v>
      </c>
    </row>
    <row r="61" spans="1:4">
      <c r="A61" s="17" t="s">
        <v>58</v>
      </c>
      <c r="B61" s="34">
        <v>3439.5</v>
      </c>
      <c r="C61" s="34">
        <v>1418.9</v>
      </c>
      <c r="D61" s="24">
        <f t="shared" si="1"/>
        <v>0.41253089111789509</v>
      </c>
    </row>
    <row r="62" spans="1:4">
      <c r="A62" s="17" t="s">
        <v>59</v>
      </c>
      <c r="B62" s="34">
        <v>754.6</v>
      </c>
      <c r="C62" s="34">
        <v>400.5</v>
      </c>
      <c r="D62" s="24">
        <f t="shared" si="1"/>
        <v>0.53074476543864302</v>
      </c>
    </row>
    <row r="63" spans="1:4">
      <c r="A63" s="18" t="s">
        <v>23</v>
      </c>
      <c r="B63" s="35">
        <f>SUM(B64:B66)</f>
        <v>37992.199999999997</v>
      </c>
      <c r="C63" s="35">
        <f>SUM(C64:C66)</f>
        <v>25460</v>
      </c>
      <c r="D63" s="23">
        <f t="shared" si="1"/>
        <v>0.67013755455067103</v>
      </c>
    </row>
    <row r="64" spans="1:4">
      <c r="A64" s="17" t="s">
        <v>60</v>
      </c>
      <c r="B64" s="34">
        <v>22632.1</v>
      </c>
      <c r="C64" s="34">
        <v>16364.7</v>
      </c>
      <c r="D64" s="24">
        <f t="shared" si="1"/>
        <v>0.72307474781394576</v>
      </c>
    </row>
    <row r="65" spans="1:9">
      <c r="A65" s="17" t="s">
        <v>61</v>
      </c>
      <c r="B65" s="34">
        <v>12465</v>
      </c>
      <c r="C65" s="34">
        <v>7135</v>
      </c>
      <c r="D65" s="24">
        <f t="shared" si="1"/>
        <v>0.57240272763738465</v>
      </c>
    </row>
    <row r="66" spans="1:9" ht="26.4">
      <c r="A66" s="17" t="s">
        <v>62</v>
      </c>
      <c r="B66" s="34">
        <v>2895.1</v>
      </c>
      <c r="C66" s="34">
        <v>1960.3</v>
      </c>
      <c r="D66" s="24">
        <f t="shared" si="1"/>
        <v>0.67710959897758283</v>
      </c>
      <c r="H66" s="30"/>
    </row>
    <row r="67" spans="1:9" ht="26.4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6.4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6.4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1591651.9</v>
      </c>
      <c r="C70" s="37">
        <f>C26+C34+C36+C38+C42+C47+C53+C56+C58+C63+C67+C69</f>
        <v>997906.5</v>
      </c>
      <c r="D70" s="23">
        <f t="shared" si="1"/>
        <v>0.62696277998977046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64" t="s">
        <v>65</v>
      </c>
      <c r="B72" s="64"/>
      <c r="C72" s="64"/>
      <c r="D72" s="64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696260.4</v>
      </c>
      <c r="C74" s="38">
        <v>536569.69999999995</v>
      </c>
      <c r="D74" s="24">
        <f>C74/B74</f>
        <v>0.77064514942972473</v>
      </c>
    </row>
    <row r="75" spans="1:9" ht="39.6">
      <c r="A75" s="26" t="s">
        <v>67</v>
      </c>
      <c r="B75" s="38">
        <v>147640.9</v>
      </c>
      <c r="C75" s="38">
        <v>106831.8</v>
      </c>
      <c r="D75" s="24">
        <f t="shared" ref="D75:D84" si="3">C75/B75</f>
        <v>0.72359217533894749</v>
      </c>
    </row>
    <row r="76" spans="1:9" ht="39.6">
      <c r="A76" s="26" t="s">
        <v>68</v>
      </c>
      <c r="B76" s="38">
        <v>57743.1</v>
      </c>
      <c r="C76" s="38">
        <v>41547.1</v>
      </c>
      <c r="D76" s="24">
        <f t="shared" si="3"/>
        <v>0.71951627120816164</v>
      </c>
    </row>
    <row r="77" spans="1:9" ht="52.8">
      <c r="A77" s="26" t="s">
        <v>69</v>
      </c>
      <c r="B77" s="38">
        <v>392603.6</v>
      </c>
      <c r="C77" s="38">
        <v>157913.70000000001</v>
      </c>
      <c r="D77" s="24">
        <f t="shared" si="3"/>
        <v>0.40222173204728645</v>
      </c>
      <c r="F77" s="1"/>
    </row>
    <row r="78" spans="1:9" ht="26.4">
      <c r="A78" s="26" t="s">
        <v>70</v>
      </c>
      <c r="B78" s="38">
        <v>2100</v>
      </c>
      <c r="C78" s="38">
        <v>1384.4</v>
      </c>
      <c r="D78" s="24">
        <f t="shared" si="3"/>
        <v>0.65923809523809529</v>
      </c>
    </row>
    <row r="79" spans="1:9" ht="39.6">
      <c r="A79" s="26" t="s">
        <v>71</v>
      </c>
      <c r="B79" s="38">
        <v>106798.1</v>
      </c>
      <c r="C79" s="38">
        <v>43914.9</v>
      </c>
      <c r="D79" s="24">
        <f t="shared" si="3"/>
        <v>0.41119551752325179</v>
      </c>
    </row>
    <row r="80" spans="1:9" ht="66">
      <c r="A80" s="26" t="s">
        <v>72</v>
      </c>
      <c r="B80" s="38">
        <v>83040</v>
      </c>
      <c r="C80" s="38">
        <v>39553.1</v>
      </c>
      <c r="D80" s="24">
        <f t="shared" si="3"/>
        <v>0.47631382466281308</v>
      </c>
      <c r="G80" s="1"/>
    </row>
    <row r="81" spans="1:9" ht="26.4">
      <c r="A81" s="26" t="s">
        <v>73</v>
      </c>
      <c r="B81" s="38">
        <v>9228.7999999999993</v>
      </c>
      <c r="C81" s="38">
        <v>7410.7</v>
      </c>
      <c r="D81" s="24">
        <f t="shared" si="3"/>
        <v>0.80299713938973649</v>
      </c>
    </row>
    <row r="82" spans="1:9" ht="39.6">
      <c r="A82" s="26" t="s">
        <v>74</v>
      </c>
      <c r="B82" s="38">
        <v>1628</v>
      </c>
      <c r="C82" s="38">
        <v>1217.0999999999999</v>
      </c>
      <c r="D82" s="24">
        <f t="shared" si="3"/>
        <v>0.7476044226044225</v>
      </c>
      <c r="F82" s="1"/>
      <c r="G82" s="1"/>
      <c r="H82" s="29"/>
    </row>
    <row r="83" spans="1:9" ht="39.6">
      <c r="A83" s="26" t="s">
        <v>80</v>
      </c>
      <c r="B83" s="38">
        <v>19879.099999999999</v>
      </c>
      <c r="C83" s="38">
        <v>15520</v>
      </c>
      <c r="D83" s="24">
        <f t="shared" si="3"/>
        <v>0.78071944906962598</v>
      </c>
      <c r="F83" s="1"/>
      <c r="G83" s="1"/>
      <c r="H83" s="29"/>
    </row>
    <row r="84" spans="1:9">
      <c r="A84" s="27" t="s">
        <v>75</v>
      </c>
      <c r="B84" s="38">
        <v>74729.8</v>
      </c>
      <c r="C84" s="38">
        <v>46044</v>
      </c>
      <c r="D84" s="24">
        <f t="shared" si="3"/>
        <v>0.61613974612537437</v>
      </c>
      <c r="F84" s="46"/>
      <c r="G84" s="46"/>
    </row>
    <row r="85" spans="1:9">
      <c r="A85" s="7" t="s">
        <v>21</v>
      </c>
      <c r="B85" s="37">
        <f>SUM(B74:B84)+0.1</f>
        <v>1591651.9000000004</v>
      </c>
      <c r="C85" s="37">
        <f>SUM(C74:C84)</f>
        <v>997906.5</v>
      </c>
      <c r="D85" s="23">
        <f>C85/B85</f>
        <v>0.62696277998977024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-208893.59999999986</v>
      </c>
      <c r="C87" s="58">
        <f>C23-C70</f>
        <v>6744.0000000001164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214893.59999999986</v>
      </c>
      <c r="C91" s="58">
        <f>C92+C93</f>
        <v>-744.00000000011642</v>
      </c>
      <c r="D91" s="4"/>
      <c r="E91" s="30"/>
      <c r="F91" s="30"/>
    </row>
    <row r="92" spans="1:9" ht="13.8">
      <c r="A92" s="55" t="s">
        <v>92</v>
      </c>
      <c r="B92" s="57">
        <f>-B23</f>
        <v>-1382758.3</v>
      </c>
      <c r="C92" s="57">
        <f>-C23</f>
        <v>-1004650.5000000001</v>
      </c>
      <c r="D92" s="4"/>
      <c r="E92" s="30"/>
      <c r="F92" s="30"/>
    </row>
    <row r="93" spans="1:9" ht="13.8">
      <c r="A93" s="55" t="s">
        <v>93</v>
      </c>
      <c r="B93" s="57">
        <f>B70+B90</f>
        <v>1597651.9</v>
      </c>
      <c r="C93" s="57">
        <f>C85+C90</f>
        <v>1003906.5</v>
      </c>
      <c r="D93" s="4"/>
      <c r="E93" s="30"/>
      <c r="F93" s="30"/>
    </row>
    <row r="94" spans="1:9" ht="27.6">
      <c r="A94" s="54" t="s">
        <v>97</v>
      </c>
      <c r="B94" s="58">
        <f>B88+B91</f>
        <v>208893.59999999986</v>
      </c>
      <c r="C94" s="58">
        <f>C88+C91</f>
        <v>-6744.0000000001164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103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2021-11-09T05:06:04Z</cp:lastPrinted>
  <dcterms:created xsi:type="dcterms:W3CDTF">1996-10-08T23:32:33Z</dcterms:created>
  <dcterms:modified xsi:type="dcterms:W3CDTF">2021-11-09T05:16:48Z</dcterms:modified>
</cp:coreProperties>
</file>