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95" i="3"/>
  <c r="C89"/>
  <c r="C37"/>
  <c r="C82"/>
  <c r="C48"/>
  <c r="B26"/>
  <c r="B21"/>
  <c r="C87"/>
  <c r="B43"/>
  <c r="C66" l="1"/>
  <c r="C43"/>
  <c r="D57"/>
  <c r="D58"/>
  <c r="D59"/>
  <c r="D60"/>
  <c r="B87"/>
  <c r="C61"/>
  <c r="D22"/>
  <c r="D15"/>
  <c r="B61"/>
  <c r="B54"/>
  <c r="C59"/>
  <c r="B59"/>
  <c r="D84"/>
  <c r="D38"/>
  <c r="C36"/>
  <c r="B36"/>
  <c r="E15" i="4"/>
  <c r="C15"/>
  <c r="D15"/>
  <c r="B15"/>
  <c r="B48" i="3" l="1"/>
  <c r="C54"/>
  <c r="C26"/>
  <c r="B23" l="1"/>
  <c r="D13"/>
  <c r="D14"/>
  <c r="D36" l="1"/>
  <c r="C39"/>
  <c r="D20"/>
  <c r="D21"/>
  <c r="D30"/>
  <c r="C23"/>
  <c r="C94" l="1"/>
  <c r="B94"/>
  <c r="B90"/>
  <c r="D71"/>
  <c r="D86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34"/>
  <c r="C72" s="1"/>
  <c r="C57"/>
  <c r="D69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D34"/>
  <c r="D23"/>
  <c r="C93"/>
  <c r="C96" s="1"/>
  <c r="D39"/>
  <c r="D87"/>
  <c r="D46"/>
  <c r="D43"/>
  <c r="D61"/>
  <c r="D66"/>
  <c r="D54"/>
  <c r="D48"/>
  <c r="D26"/>
  <c r="B89" l="1"/>
  <c r="B95"/>
  <c r="B93" s="1"/>
  <c r="B96" s="1"/>
  <c r="D72" l="1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<sst xmlns="http://schemas.openxmlformats.org/spreadsheetml/2006/main" count="131" uniqueCount="107">
  <si>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</si>
  <si>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</si>
  <si>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</si>
  <si>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</si>
  <si>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</si>
  <si>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</si>
  <si>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</si>
  <si>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</si>
  <si>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</si>
  <si>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</si>
  <si>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</si>
  <si>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</si>
  <si>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</si>
  <si>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</si>
  <si>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</si>
  <si>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</si>
  <si>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</si>
  <si>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</si>
  <si>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</si>
  <si>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</si>
  <si>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</si>
  <si>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</si>
  <si>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</si>
  <si>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</si>
  <si>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</si>
  <si>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</si>
  <si>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</si>
  <si>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</si>
  <si>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</si>
  <si>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</si>
  <si>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</si>
  <si>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</si>
  <si>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</si>
  <si>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</si>
  <si>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</si>
  <si>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</si>
  <si>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</si>
  <si>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</si>
  <si>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</si>
  <si>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</si>
  <si>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</si>
  <si>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</si>
  <si>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</si>
  <si>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</si>
  <si>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</si>
  <si>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</si>
  <si>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</si>
  <si>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</si>
  <si>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</si>
  <si>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</si>
  <si>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</si>
  <si>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</si>
  <si>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</si>
  <si>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</si>
  <si>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</si>
  <si>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</si>
  <si>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</si>
  <si>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</si>
  <si>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</si>
  <si>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</si>
  <si>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</si>
  <si>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</si>
  <si>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</si>
  <si>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</si>
  <si>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</si>
  <si>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</si>
  <si>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</si>
  <si>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</si>
  <si>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</si>
  <si>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</si>
  <si>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</si>
  <si>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</si>
  <si>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</si>
  <si>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</si>
  <si>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</si>
  <si>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</si>
  <si>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</si>
  <si>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</si>
  <si>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</si>
  <si>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</si>
  <si>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</si>
  <si>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</si>
  <si>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</si>
  <si>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</si>
  <si>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</si>
  <si>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</si>
  <si>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</si>
  <si>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</si>
  <si>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</si>
  <si>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</si>
  <si>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</si>
  <si>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</si>
  <si>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</si>
  <si>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</si>
  <si>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</si>
  <si>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</si>
  <si>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</si>
  <si>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</si>
  <si>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</si>
  <si>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 xml:space="preserve"> 62 человека</t>
  </si>
  <si>
    <t>76 человек</t>
  </si>
  <si>
    <t xml:space="preserve"> 44 человек</t>
  </si>
  <si>
    <t>207 человек</t>
  </si>
  <si>
    <t>1 078 человек</t>
  </si>
  <si>
    <t>1471 человек</t>
  </si>
  <si>
    <t>о ходе исполнения местного бюджета  г.Дивногорска  на 01 октября 2022  года</t>
  </si>
  <si>
    <t>90 811,4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</si>
</sst>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topLeftCell="A83" workbookViewId="0">
      <selection activeCell="Q89" sqref="Q89"/>
    </sheetView>
  </sheetViews>
  <sheetFormatPr defaultRowHeight="12.75"/>
  <cols>
    <col min="1" max="1" width="45.140625" customWidth="1"/>
    <col min="2" max="2" width="15.5703125" customWidth="1"/>
    <col min="3" max="3" width="13.28515625" customWidth="1"/>
    <col min="4" max="4" width="17.28515625" customWidth="1"/>
    <col min="5" max="5" width="19.140625" customWidth="1"/>
    <col min="6" max="6" width="14.7109375" customWidth="1"/>
    <col min="7" max="7" width="11.85546875" bestFit="1" customWidth="1"/>
    <col min="8" max="8" width="15.85546875" customWidth="1"/>
  </cols>
  <sheetData>
    <row r="2" spans="1:6" ht="20.25">
      <c r="A2" s="80" t="s">
        <v>0</v>
      </c>
      <c r="B2" s="80"/>
      <c r="C2" s="80"/>
      <c r="D2" s="80"/>
    </row>
    <row r="3" spans="1:6" ht="17.25" customHeight="1">
      <c r="A3" s="81" t="s">
        <v>105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75">
      <c r="A6" s="77" t="s">
        <v>6</v>
      </c>
      <c r="B6" s="78"/>
      <c r="C6" s="78"/>
      <c r="D6" s="79"/>
    </row>
    <row r="7" spans="1:6">
      <c r="A7" s="47" t="s">
        <v>7</v>
      </c>
      <c r="B7" s="38">
        <v>277021.59999999998</v>
      </c>
      <c r="C7" s="39">
        <v>194755.20000000001</v>
      </c>
      <c r="D7" s="24">
        <f>C7/B7</f>
        <v>0.7030325433107022</v>
      </c>
      <c r="E7" s="30"/>
      <c r="F7" s="30"/>
    </row>
    <row r="8" spans="1:6">
      <c r="A8" s="48" t="s">
        <v>8</v>
      </c>
      <c r="B8" s="38">
        <v>184135.6</v>
      </c>
      <c r="C8" s="38">
        <v>129117.1</v>
      </c>
      <c r="D8" s="24">
        <f t="shared" ref="D8:D23" si="0">C8/B8</f>
        <v>0.70120661078031621</v>
      </c>
    </row>
    <row r="9" spans="1:6" ht="25.5" customHeight="1">
      <c r="A9" s="49" t="s">
        <v>26</v>
      </c>
      <c r="B9" s="38">
        <v>3147.1</v>
      </c>
      <c r="C9" s="38">
        <v>2707.2</v>
      </c>
      <c r="D9" s="24">
        <f t="shared" si="0"/>
        <v>0.8602205204791713</v>
      </c>
      <c r="F9" s="30"/>
    </row>
    <row r="10" spans="1:6">
      <c r="A10" s="47" t="s">
        <v>9</v>
      </c>
      <c r="B10" s="38">
        <v>45840.4</v>
      </c>
      <c r="C10" s="40">
        <v>39037.300000000003</v>
      </c>
      <c r="D10" s="24">
        <f t="shared" si="0"/>
        <v>0.85159160914826226</v>
      </c>
    </row>
    <row r="11" spans="1:6">
      <c r="A11" s="47" t="s">
        <v>10</v>
      </c>
      <c r="B11" s="38">
        <v>43870.400000000001</v>
      </c>
      <c r="C11" s="39">
        <v>22611.8</v>
      </c>
      <c r="D11" s="24">
        <f t="shared" si="0"/>
        <v>0.51542269958787701</v>
      </c>
    </row>
    <row r="12" spans="1:6" ht="12" customHeight="1">
      <c r="A12" s="47" t="s">
        <v>11</v>
      </c>
      <c r="B12" s="38">
        <v>7077</v>
      </c>
      <c r="C12" s="38">
        <v>5800.2</v>
      </c>
      <c r="D12" s="24">
        <f t="shared" si="0"/>
        <v>0.8195845697329377</v>
      </c>
      <c r="F12" s="31"/>
    </row>
    <row r="13" spans="1:6">
      <c r="A13" s="61" t="s">
        <v>92</v>
      </c>
      <c r="B13" s="41">
        <v>1</v>
      </c>
      <c r="C13" s="41">
        <v>0.2</v>
      </c>
      <c r="D13" s="24">
        <f t="shared" si="0"/>
        <v>0.2</v>
      </c>
      <c r="F13" s="31"/>
    </row>
    <row r="14" spans="1:6" ht="27" customHeight="1">
      <c r="A14" s="50" t="s">
        <v>27</v>
      </c>
      <c r="B14" s="41">
        <v>67786.399999999994</v>
      </c>
      <c r="C14" s="41">
        <v>57663.1</v>
      </c>
      <c r="D14" s="24">
        <f t="shared" si="0"/>
        <v>0.85065883422043365</v>
      </c>
      <c r="E14" s="31"/>
      <c r="F14" s="31"/>
    </row>
    <row r="15" spans="1:6">
      <c r="A15" s="48" t="s">
        <v>12</v>
      </c>
      <c r="B15" s="38">
        <v>72.099999999999994</v>
      </c>
      <c r="C15" s="63">
        <v>63.1</v>
      </c>
      <c r="D15" s="24">
        <f t="shared" si="0"/>
        <v>0.87517337031900144</v>
      </c>
    </row>
    <row r="16" spans="1:6" ht="25.5">
      <c r="A16" s="51" t="s">
        <v>28</v>
      </c>
      <c r="B16" s="41">
        <v>10393</v>
      </c>
      <c r="C16" s="41">
        <v>7464.2</v>
      </c>
      <c r="D16" s="42">
        <f>C16/B16</f>
        <v>0.71819493890118347</v>
      </c>
    </row>
    <row r="17" spans="1:8" ht="25.5" customHeight="1">
      <c r="A17" s="52" t="s">
        <v>29</v>
      </c>
      <c r="B17" s="41">
        <v>11485.6</v>
      </c>
      <c r="C17" s="41">
        <v>10533.8</v>
      </c>
      <c r="D17" s="42">
        <f t="shared" si="0"/>
        <v>0.91713101622901716</v>
      </c>
      <c r="F17" s="31"/>
    </row>
    <row r="18" spans="1:8">
      <c r="A18" s="47" t="s">
        <v>24</v>
      </c>
      <c r="B18" s="43">
        <v>182</v>
      </c>
      <c r="C18" s="43">
        <v>110.3</v>
      </c>
      <c r="D18" s="44">
        <f>C18/B18</f>
        <v>0.606043956043956</v>
      </c>
      <c r="G18" s="1"/>
    </row>
    <row r="19" spans="1:8">
      <c r="A19" s="47" t="s">
        <v>13</v>
      </c>
      <c r="B19" s="38">
        <v>1837.2</v>
      </c>
      <c r="C19" s="38">
        <v>1392.6</v>
      </c>
      <c r="D19" s="24">
        <f t="shared" si="0"/>
        <v>0.75800130633572826</v>
      </c>
    </row>
    <row r="20" spans="1:8">
      <c r="A20" s="47" t="s">
        <v>20</v>
      </c>
      <c r="B20" s="38">
        <v>100</v>
      </c>
      <c r="C20" s="38">
        <v>10.8</v>
      </c>
      <c r="D20" s="24">
        <f t="shared" si="0"/>
        <v>0.10800000000000001</v>
      </c>
      <c r="E20" s="29"/>
      <c r="F20" s="29"/>
    </row>
    <row r="21" spans="1:8" ht="12" customHeight="1">
      <c r="A21" s="52" t="s">
        <v>98</v>
      </c>
      <c r="B21" s="38">
        <f>1396206.8+804</f>
        <v>1397010.8</v>
      </c>
      <c r="C21" s="39">
        <v>666612.80000000005</v>
      </c>
      <c r="D21" s="24">
        <f t="shared" si="0"/>
        <v>0.4771708278847952</v>
      </c>
      <c r="E21" s="30"/>
    </row>
    <row r="22" spans="1:8">
      <c r="A22" s="47" t="s">
        <v>93</v>
      </c>
      <c r="B22" s="39">
        <v>-6601</v>
      </c>
      <c r="C22" s="39">
        <v>-6601</v>
      </c>
      <c r="D22" s="24">
        <f t="shared" si="0"/>
        <v>1</v>
      </c>
      <c r="E22" s="30"/>
    </row>
    <row r="23" spans="1:8">
      <c r="A23" s="53" t="s">
        <v>14</v>
      </c>
      <c r="B23" s="37">
        <f>SUM(B7:B22)</f>
        <v>2043359.2</v>
      </c>
      <c r="C23" s="62">
        <f>SUM(C7:C22)</f>
        <v>1131278.7</v>
      </c>
      <c r="D23" s="45">
        <f t="shared" si="0"/>
        <v>0.55363672720880397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75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SUM(B27+B28+B29+B31)+B33+B32+B30-0.1</f>
        <v>100001.79999999999</v>
      </c>
      <c r="C26" s="22">
        <f>SUM(C27+C28+C29+C31)+C33+C32+C30</f>
        <v>53225.600000000006</v>
      </c>
      <c r="D26" s="23">
        <f t="shared" ref="D26:D72" si="1">C26/B26</f>
        <v>0.53224641956444796</v>
      </c>
    </row>
    <row r="27" spans="1:8" ht="38.25">
      <c r="A27" s="17" t="s">
        <v>31</v>
      </c>
      <c r="B27" s="34">
        <v>2389.6</v>
      </c>
      <c r="C27" s="34">
        <v>1758.8</v>
      </c>
      <c r="D27" s="24">
        <f t="shared" si="1"/>
        <v>0.7360227653163709</v>
      </c>
    </row>
    <row r="28" spans="1:8" ht="40.15" customHeight="1">
      <c r="A28" s="17" t="s">
        <v>32</v>
      </c>
      <c r="B28" s="34">
        <v>4201.2</v>
      </c>
      <c r="C28" s="34">
        <v>2967</v>
      </c>
      <c r="D28" s="24">
        <f>C28/B28</f>
        <v>0.70622679234504426</v>
      </c>
      <c r="E28" s="31"/>
    </row>
    <row r="29" spans="1:8" ht="51">
      <c r="A29" s="17" t="s">
        <v>33</v>
      </c>
      <c r="B29" s="34">
        <v>53088.800000000003</v>
      </c>
      <c r="C29" s="34">
        <v>36115.599999999999</v>
      </c>
      <c r="D29" s="24">
        <f t="shared" si="1"/>
        <v>0.68028661412576652</v>
      </c>
    </row>
    <row r="30" spans="1:8" ht="17.45" customHeight="1">
      <c r="A30" s="17" t="s">
        <v>80</v>
      </c>
      <c r="B30" s="34">
        <v>94.7</v>
      </c>
      <c r="C30" s="34">
        <v>94.7</v>
      </c>
      <c r="D30" s="24">
        <f t="shared" si="1"/>
        <v>1</v>
      </c>
    </row>
    <row r="31" spans="1:8" ht="38.25">
      <c r="A31" s="17" t="s">
        <v>34</v>
      </c>
      <c r="B31" s="34">
        <v>12939.9</v>
      </c>
      <c r="C31" s="34">
        <v>8851.7000000000007</v>
      </c>
      <c r="D31" s="24">
        <f>C31/B31</f>
        <v>0.6840624734348798</v>
      </c>
    </row>
    <row r="32" spans="1:8">
      <c r="A32" s="17" t="s">
        <v>77</v>
      </c>
      <c r="B32" s="34">
        <v>4654.3</v>
      </c>
      <c r="C32" s="34">
        <v>0</v>
      </c>
      <c r="D32" s="24">
        <v>0</v>
      </c>
    </row>
    <row r="33" spans="1:4">
      <c r="A33" s="17" t="s">
        <v>35</v>
      </c>
      <c r="B33" s="34">
        <v>22633.4</v>
      </c>
      <c r="C33" s="34">
        <v>3437.8</v>
      </c>
      <c r="D33" s="24">
        <f t="shared" si="1"/>
        <v>0.15189056880539378</v>
      </c>
    </row>
    <row r="34" spans="1:4">
      <c r="A34" s="18" t="s">
        <v>25</v>
      </c>
      <c r="B34" s="35">
        <f>B35</f>
        <v>4031.2</v>
      </c>
      <c r="C34" s="35">
        <f>C35</f>
        <v>2493.8000000000002</v>
      </c>
      <c r="D34" s="23">
        <f t="shared" si="1"/>
        <v>0.61862472712839855</v>
      </c>
    </row>
    <row r="35" spans="1:4" ht="17.45" customHeight="1">
      <c r="A35" s="17" t="s">
        <v>36</v>
      </c>
      <c r="B35" s="34">
        <v>4031.2</v>
      </c>
      <c r="C35" s="34">
        <v>2493.8000000000002</v>
      </c>
      <c r="D35" s="24">
        <f t="shared" si="1"/>
        <v>0.61862472712839855</v>
      </c>
    </row>
    <row r="36" spans="1:4" ht="25.5">
      <c r="A36" s="19" t="s">
        <v>37</v>
      </c>
      <c r="B36" s="35">
        <f>B37+B38</f>
        <v>7703.7</v>
      </c>
      <c r="C36" s="35">
        <f>C37+C38</f>
        <v>3432.1000000000004</v>
      </c>
      <c r="D36" s="23">
        <f t="shared" si="1"/>
        <v>0.44551319495826686</v>
      </c>
    </row>
    <row r="37" spans="1:4" ht="36.75" customHeight="1">
      <c r="A37" s="15" t="s">
        <v>94</v>
      </c>
      <c r="B37" s="34">
        <v>7703.7</v>
      </c>
      <c r="C37" s="34">
        <f>3441.8-9.7</f>
        <v>3432.1000000000004</v>
      </c>
      <c r="D37" s="24">
        <f t="shared" si="1"/>
        <v>0.44551319495826686</v>
      </c>
    </row>
    <row r="38" spans="1:4" ht="25.5" hidden="1">
      <c r="A38" s="74" t="s">
        <v>96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216827.3</v>
      </c>
      <c r="C39" s="36">
        <f>SUM(C40:C40)+C42+C41</f>
        <v>77079.899999999994</v>
      </c>
      <c r="D39" s="23">
        <f t="shared" si="1"/>
        <v>0.35548982992455286</v>
      </c>
    </row>
    <row r="40" spans="1:4">
      <c r="A40" s="17" t="s">
        <v>39</v>
      </c>
      <c r="B40" s="34">
        <v>20169.5</v>
      </c>
      <c r="C40" s="34">
        <v>13579</v>
      </c>
      <c r="D40" s="24">
        <f t="shared" si="1"/>
        <v>0.67324425493938866</v>
      </c>
    </row>
    <row r="41" spans="1:4">
      <c r="A41" s="17" t="s">
        <v>40</v>
      </c>
      <c r="B41" s="34">
        <v>149482.29999999999</v>
      </c>
      <c r="C41" s="34">
        <v>25460.1</v>
      </c>
      <c r="D41" s="24">
        <f t="shared" si="1"/>
        <v>0.17032183743493376</v>
      </c>
    </row>
    <row r="42" spans="1:4">
      <c r="A42" s="21" t="s">
        <v>41</v>
      </c>
      <c r="B42" s="34">
        <v>47175.5</v>
      </c>
      <c r="C42" s="34">
        <v>38040.800000000003</v>
      </c>
      <c r="D42" s="24">
        <f t="shared" si="1"/>
        <v>0.80636771205392632</v>
      </c>
    </row>
    <row r="43" spans="1:4">
      <c r="A43" s="18" t="s">
        <v>22</v>
      </c>
      <c r="B43" s="35">
        <f>B44+B45+B46+B47-0.1</f>
        <v>742271.6</v>
      </c>
      <c r="C43" s="35">
        <f>C44+C45+C46+C47</f>
        <v>250839.5</v>
      </c>
      <c r="D43" s="23">
        <f t="shared" si="1"/>
        <v>0.33793492840087108</v>
      </c>
    </row>
    <row r="44" spans="1:4">
      <c r="A44" s="17" t="s">
        <v>42</v>
      </c>
      <c r="B44" s="34">
        <v>401424.4</v>
      </c>
      <c r="C44" s="34">
        <v>50156.5</v>
      </c>
      <c r="D44" s="24">
        <f t="shared" si="1"/>
        <v>0.12494631616812529</v>
      </c>
    </row>
    <row r="45" spans="1:4">
      <c r="A45" s="17" t="s">
        <v>43</v>
      </c>
      <c r="B45" s="34">
        <v>142843.9</v>
      </c>
      <c r="C45" s="34">
        <v>56469</v>
      </c>
      <c r="D45" s="24">
        <f t="shared" si="1"/>
        <v>0.39531964613119636</v>
      </c>
    </row>
    <row r="46" spans="1:4">
      <c r="A46" s="17" t="s">
        <v>44</v>
      </c>
      <c r="B46" s="34">
        <v>169329.2</v>
      </c>
      <c r="C46" s="34">
        <v>124688.6</v>
      </c>
      <c r="D46" s="24">
        <f t="shared" si="1"/>
        <v>0.73636797433638146</v>
      </c>
    </row>
    <row r="47" spans="1:4" ht="25.5">
      <c r="A47" s="17" t="s">
        <v>45</v>
      </c>
      <c r="B47" s="34">
        <v>28674.2</v>
      </c>
      <c r="C47" s="34">
        <v>19525.400000000001</v>
      </c>
      <c r="D47" s="24">
        <f t="shared" si="1"/>
        <v>0.68093966004282602</v>
      </c>
    </row>
    <row r="48" spans="1:4">
      <c r="A48" s="18" t="s">
        <v>15</v>
      </c>
      <c r="B48" s="35">
        <f>B49+B50+B52+B53+B51</f>
        <v>812574.79999999993</v>
      </c>
      <c r="C48" s="35">
        <f>C49+C50+C52+C53+C51-0.1</f>
        <v>566217</v>
      </c>
      <c r="D48" s="23">
        <f t="shared" si="1"/>
        <v>0.69681831137268846</v>
      </c>
    </row>
    <row r="49" spans="1:4">
      <c r="A49" s="17" t="s">
        <v>46</v>
      </c>
      <c r="B49" s="34">
        <v>328104.5</v>
      </c>
      <c r="C49" s="34">
        <v>235707.1</v>
      </c>
      <c r="D49" s="24">
        <f t="shared" si="1"/>
        <v>0.71839032991013541</v>
      </c>
    </row>
    <row r="50" spans="1:4">
      <c r="A50" s="17" t="s">
        <v>47</v>
      </c>
      <c r="B50" s="34">
        <v>289125.90000000002</v>
      </c>
      <c r="C50" s="34">
        <v>201887.5</v>
      </c>
      <c r="D50" s="24">
        <f t="shared" si="1"/>
        <v>0.69826847058668895</v>
      </c>
    </row>
    <row r="51" spans="1:4">
      <c r="A51" s="17" t="s">
        <v>64</v>
      </c>
      <c r="B51" s="34">
        <v>109958.7</v>
      </c>
      <c r="C51" s="34">
        <v>70157.8</v>
      </c>
      <c r="D51" s="24">
        <f t="shared" si="1"/>
        <v>0.6380377359863294</v>
      </c>
    </row>
    <row r="52" spans="1:4">
      <c r="A52" s="17" t="s">
        <v>48</v>
      </c>
      <c r="B52" s="34">
        <v>25808</v>
      </c>
      <c r="C52" s="34">
        <v>19840.900000000001</v>
      </c>
      <c r="D52" s="24">
        <f t="shared" si="1"/>
        <v>0.76878874767513949</v>
      </c>
    </row>
    <row r="53" spans="1:4">
      <c r="A53" s="17" t="s">
        <v>49</v>
      </c>
      <c r="B53" s="34">
        <v>59577.7</v>
      </c>
      <c r="C53" s="34">
        <v>38623.800000000003</v>
      </c>
      <c r="D53" s="24">
        <f t="shared" si="1"/>
        <v>0.64829290153866304</v>
      </c>
    </row>
    <row r="54" spans="1:4">
      <c r="A54" s="18" t="s">
        <v>50</v>
      </c>
      <c r="B54" s="35">
        <f>SUM(B55:B56)</f>
        <v>151566.90000000002</v>
      </c>
      <c r="C54" s="35">
        <f>SUM(C55:C56)</f>
        <v>110147.9</v>
      </c>
      <c r="D54" s="23">
        <f t="shared" si="1"/>
        <v>0.72672793334164631</v>
      </c>
    </row>
    <row r="55" spans="1:4">
      <c r="A55" s="17" t="s">
        <v>51</v>
      </c>
      <c r="B55" s="34">
        <v>114487.6</v>
      </c>
      <c r="C55" s="34">
        <v>86283.9</v>
      </c>
      <c r="D55" s="24">
        <f t="shared" si="1"/>
        <v>0.75365279733351032</v>
      </c>
    </row>
    <row r="56" spans="1:4" ht="25.5">
      <c r="A56" s="17" t="s">
        <v>52</v>
      </c>
      <c r="B56" s="34">
        <v>37079.300000000003</v>
      </c>
      <c r="C56" s="34">
        <v>23864</v>
      </c>
      <c r="D56" s="24">
        <f t="shared" si="1"/>
        <v>0.64359359534834792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4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" si="2">C60</f>
        <v>414.4</v>
      </c>
      <c r="D59" s="23">
        <f t="shared" si="1"/>
        <v>0.9831553973902728</v>
      </c>
    </row>
    <row r="60" spans="1:4">
      <c r="A60" s="17" t="s">
        <v>97</v>
      </c>
      <c r="B60" s="34">
        <v>421.5</v>
      </c>
      <c r="C60" s="34">
        <v>414.4</v>
      </c>
      <c r="D60" s="24">
        <f t="shared" si="1"/>
        <v>0.9831553973902728</v>
      </c>
    </row>
    <row r="61" spans="1:4">
      <c r="A61" s="18" t="s">
        <v>55</v>
      </c>
      <c r="B61" s="35">
        <f>B62+B63+B64+B65</f>
        <v>68256.399999999994</v>
      </c>
      <c r="C61" s="35">
        <f>C62+C63+C64+C65-0.1</f>
        <v>32225.4</v>
      </c>
      <c r="D61" s="23">
        <f t="shared" si="1"/>
        <v>0.47212276064955089</v>
      </c>
    </row>
    <row r="62" spans="1:4">
      <c r="A62" s="17" t="s">
        <v>56</v>
      </c>
      <c r="B62" s="34">
        <v>1709.4</v>
      </c>
      <c r="C62" s="34">
        <v>1116.8</v>
      </c>
      <c r="D62" s="24">
        <f t="shared" si="1"/>
        <v>0.65332865332865331</v>
      </c>
    </row>
    <row r="63" spans="1:4">
      <c r="A63" s="17" t="s">
        <v>57</v>
      </c>
      <c r="B63" s="34">
        <v>35775.9</v>
      </c>
      <c r="C63" s="34">
        <v>17644.5</v>
      </c>
      <c r="D63" s="24">
        <f t="shared" si="1"/>
        <v>0.49319513974491208</v>
      </c>
    </row>
    <row r="64" spans="1:4">
      <c r="A64" s="17" t="s">
        <v>58</v>
      </c>
      <c r="B64" s="34">
        <v>29383.1</v>
      </c>
      <c r="C64" s="34">
        <v>12802.3</v>
      </c>
      <c r="D64" s="24">
        <f t="shared" si="1"/>
        <v>0.43570283598394993</v>
      </c>
    </row>
    <row r="65" spans="1:8">
      <c r="A65" s="17" t="s">
        <v>59</v>
      </c>
      <c r="B65" s="34">
        <v>1388</v>
      </c>
      <c r="C65" s="34">
        <v>661.9</v>
      </c>
      <c r="D65" s="24">
        <f t="shared" si="1"/>
        <v>0.47687319884726226</v>
      </c>
    </row>
    <row r="66" spans="1:8">
      <c r="A66" s="18" t="s">
        <v>23</v>
      </c>
      <c r="B66" s="35">
        <f>SUM(B67:B69)</f>
        <v>54896.200000000004</v>
      </c>
      <c r="C66" s="35">
        <f>SUM(C67:C69)</f>
        <v>30887.399999999998</v>
      </c>
      <c r="D66" s="23">
        <f t="shared" si="1"/>
        <v>0.56265096673358073</v>
      </c>
    </row>
    <row r="67" spans="1:8">
      <c r="A67" s="17" t="s">
        <v>60</v>
      </c>
      <c r="B67" s="34">
        <v>30799.9</v>
      </c>
      <c r="C67" s="34">
        <v>17488.5</v>
      </c>
      <c r="D67" s="24">
        <f t="shared" si="1"/>
        <v>0.5678102850983282</v>
      </c>
    </row>
    <row r="68" spans="1:8">
      <c r="A68" s="17" t="s">
        <v>61</v>
      </c>
      <c r="B68" s="34">
        <v>20798.900000000001</v>
      </c>
      <c r="C68" s="34">
        <v>11223.8</v>
      </c>
      <c r="D68" s="24">
        <f t="shared" si="1"/>
        <v>0.53963430758357411</v>
      </c>
    </row>
    <row r="69" spans="1:8" ht="25.5">
      <c r="A69" s="17" t="s">
        <v>62</v>
      </c>
      <c r="B69" s="34">
        <v>3297.4</v>
      </c>
      <c r="C69" s="34">
        <v>2175.1</v>
      </c>
      <c r="D69" s="24">
        <f t="shared" si="1"/>
        <v>0.65964092921695872</v>
      </c>
      <c r="G69" s="30"/>
    </row>
    <row r="70" spans="1:8" ht="25.5" hidden="1">
      <c r="A70" s="18" t="s">
        <v>81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5.5" hidden="1">
      <c r="A71" s="17" t="s">
        <v>82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B26+B34+B36+B39+B43+B48+B54+B57+B61+B66+B70+B59-0.1</f>
        <v>2158551.2999999998</v>
      </c>
      <c r="C72" s="37">
        <f>C26+C34+C36+C39+C43+C48+C54+C57+C61+C66+C70+0.2+C59</f>
        <v>1126963.1999999997</v>
      </c>
      <c r="D72" s="23">
        <f t="shared" si="1"/>
        <v>0.52209238668545876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75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5.5">
      <c r="A76" s="26" t="s">
        <v>66</v>
      </c>
      <c r="B76" s="38">
        <v>822583.8</v>
      </c>
      <c r="C76" s="38">
        <v>558172.69999999995</v>
      </c>
      <c r="D76" s="24">
        <f>C76/B76</f>
        <v>0.67856028771779842</v>
      </c>
    </row>
    <row r="77" spans="1:8" ht="38.25">
      <c r="A77" s="26" t="s">
        <v>67</v>
      </c>
      <c r="B77" s="38">
        <v>224964.5</v>
      </c>
      <c r="C77" s="38">
        <v>167622</v>
      </c>
      <c r="D77" s="24">
        <f t="shared" ref="D77:D86" si="3">C77/B77</f>
        <v>0.74510422755590322</v>
      </c>
    </row>
    <row r="78" spans="1:8" ht="38.25">
      <c r="A78" s="26" t="s">
        <v>68</v>
      </c>
      <c r="B78" s="38">
        <v>71892.800000000003</v>
      </c>
      <c r="C78" s="38">
        <v>42671.1</v>
      </c>
      <c r="D78" s="24">
        <f t="shared" si="3"/>
        <v>0.59353787861927754</v>
      </c>
      <c r="F78" s="30"/>
      <c r="G78" s="30"/>
    </row>
    <row r="79" spans="1:8" ht="51">
      <c r="A79" s="26" t="s">
        <v>69</v>
      </c>
      <c r="B79" s="38">
        <v>423563.1</v>
      </c>
      <c r="C79" s="38">
        <v>57752.800000000003</v>
      </c>
      <c r="D79" s="24">
        <f t="shared" si="3"/>
        <v>0.13634993227691461</v>
      </c>
      <c r="E79" s="1"/>
    </row>
    <row r="80" spans="1:8" ht="25.5">
      <c r="A80" s="26" t="s">
        <v>70</v>
      </c>
      <c r="B80" s="38">
        <v>6571.7</v>
      </c>
      <c r="C80" s="38">
        <v>2146.3000000000002</v>
      </c>
      <c r="D80" s="24">
        <f t="shared" si="3"/>
        <v>0.32659737967344832</v>
      </c>
    </row>
    <row r="81" spans="1:8" ht="38.25">
      <c r="A81" s="26" t="s">
        <v>71</v>
      </c>
      <c r="B81" s="38">
        <v>169651.8</v>
      </c>
      <c r="C81" s="38">
        <v>39039.1</v>
      </c>
      <c r="D81" s="24">
        <f t="shared" si="3"/>
        <v>0.23011309045939979</v>
      </c>
    </row>
    <row r="82" spans="1:8" ht="63.75">
      <c r="A82" s="26" t="s">
        <v>72</v>
      </c>
      <c r="B82" s="38">
        <v>195526.7</v>
      </c>
      <c r="C82" s="38">
        <f>83679.5-9.7</f>
        <v>83669.8</v>
      </c>
      <c r="D82" s="24">
        <f t="shared" si="3"/>
        <v>0.42792007434278795</v>
      </c>
      <c r="F82" s="1"/>
    </row>
    <row r="83" spans="1:8" ht="25.5">
      <c r="A83" s="26" t="s">
        <v>73</v>
      </c>
      <c r="B83" s="38">
        <v>11802.4</v>
      </c>
      <c r="C83" s="38">
        <v>7995.9</v>
      </c>
      <c r="D83" s="24">
        <f t="shared" si="3"/>
        <v>0.67748085135226732</v>
      </c>
    </row>
    <row r="84" spans="1:8" ht="38.25">
      <c r="A84" s="26" t="s">
        <v>74</v>
      </c>
      <c r="B84" s="38">
        <v>1394.1</v>
      </c>
      <c r="C84" s="38">
        <v>174.3</v>
      </c>
      <c r="D84" s="24">
        <f t="shared" si="3"/>
        <v>0.12502689907467185</v>
      </c>
      <c r="E84" s="1"/>
      <c r="F84" s="1"/>
      <c r="G84" s="29"/>
    </row>
    <row r="85" spans="1:8" ht="38.25">
      <c r="A85" s="26" t="s">
        <v>79</v>
      </c>
      <c r="B85" s="38">
        <v>135913</v>
      </c>
      <c r="C85" s="38">
        <v>103041.60000000001</v>
      </c>
      <c r="D85" s="24">
        <f t="shared" si="3"/>
        <v>0.7581438125859925</v>
      </c>
      <c r="E85" s="1"/>
      <c r="F85" s="1"/>
      <c r="G85" s="29"/>
    </row>
    <row r="86" spans="1:8">
      <c r="A86" s="27" t="s">
        <v>75</v>
      </c>
      <c r="B86" s="38">
        <v>94687.4</v>
      </c>
      <c r="C86" s="38">
        <v>64677.7</v>
      </c>
      <c r="D86" s="24">
        <f t="shared" si="3"/>
        <v>0.68306553987119722</v>
      </c>
      <c r="E86" s="64"/>
      <c r="F86" s="46"/>
    </row>
    <row r="87" spans="1:8">
      <c r="A87" s="7" t="s">
        <v>21</v>
      </c>
      <c r="B87" s="37">
        <f>SUM(B76:B86)</f>
        <v>2158551.3000000003</v>
      </c>
      <c r="C87" s="37">
        <f>SUM(C76:C86)-0.1</f>
        <v>1126963.2</v>
      </c>
      <c r="D87" s="23">
        <f>C87/B87</f>
        <v>0.52209238668545876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4.25">
      <c r="A89" s="54" t="s">
        <v>88</v>
      </c>
      <c r="B89" s="58">
        <f>B23-B72</f>
        <v>-115192.09999999986</v>
      </c>
      <c r="C89" s="58">
        <f>C23-C72</f>
        <v>4315.5000000002328</v>
      </c>
      <c r="D89" s="7"/>
      <c r="E89" s="30"/>
    </row>
    <row r="90" spans="1:8" ht="42.75">
      <c r="A90" s="54" t="s">
        <v>89</v>
      </c>
      <c r="B90" s="57">
        <f>B91-B92</f>
        <v>0</v>
      </c>
      <c r="C90" s="57">
        <v>0</v>
      </c>
      <c r="D90" s="4"/>
      <c r="E90" s="30"/>
    </row>
    <row r="91" spans="1:8" ht="30">
      <c r="A91" s="56" t="s">
        <v>84</v>
      </c>
      <c r="B91" s="57"/>
      <c r="C91" s="57"/>
      <c r="D91" s="4"/>
      <c r="E91" s="30"/>
    </row>
    <row r="92" spans="1:8" ht="30">
      <c r="A92" s="56" t="s">
        <v>85</v>
      </c>
      <c r="B92" s="57">
        <v>0</v>
      </c>
      <c r="C92" s="57">
        <v>0</v>
      </c>
      <c r="D92" s="4"/>
      <c r="E92" s="30"/>
    </row>
    <row r="93" spans="1:8" ht="28.5">
      <c r="A93" s="54" t="s">
        <v>90</v>
      </c>
      <c r="B93" s="58">
        <f>B94+B95</f>
        <v>115192.09999999986</v>
      </c>
      <c r="C93" s="58">
        <f>C94+C95</f>
        <v>-4315.5</v>
      </c>
      <c r="D93" s="4"/>
      <c r="E93" s="30"/>
    </row>
    <row r="94" spans="1:8" ht="15">
      <c r="A94" s="55" t="s">
        <v>86</v>
      </c>
      <c r="B94" s="57">
        <f>-B23</f>
        <v>-2043359.2</v>
      </c>
      <c r="C94" s="57">
        <f>-C23</f>
        <v>-1131278.7</v>
      </c>
      <c r="D94" s="4"/>
      <c r="E94" s="30"/>
    </row>
    <row r="95" spans="1:8" ht="15">
      <c r="A95" s="55" t="s">
        <v>87</v>
      </c>
      <c r="B95" s="57">
        <f>B72+B92</f>
        <v>2158551.2999999998</v>
      </c>
      <c r="C95" s="57">
        <f>C87+C92</f>
        <v>1126963.2</v>
      </c>
      <c r="D95" s="4"/>
      <c r="E95" s="30"/>
    </row>
    <row r="96" spans="1:8" ht="28.5">
      <c r="A96" s="54" t="s">
        <v>91</v>
      </c>
      <c r="B96" s="58">
        <f>B90+B93</f>
        <v>115192.09999999986</v>
      </c>
      <c r="C96" s="58">
        <f>C90+C93</f>
        <v>-4315.5</v>
      </c>
      <c r="D96" s="4"/>
      <c r="E96" s="30"/>
    </row>
    <row r="97" spans="1:5" ht="14.25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83</v>
      </c>
      <c r="C100" s="2"/>
      <c r="D100" s="2"/>
    </row>
    <row r="101" spans="1:5">
      <c r="A101" s="2" t="s">
        <v>16</v>
      </c>
      <c r="B101" s="10" t="s">
        <v>100</v>
      </c>
      <c r="C101" s="2"/>
      <c r="D101" s="2"/>
    </row>
    <row r="102" spans="1:5">
      <c r="A102" s="2" t="s">
        <v>22</v>
      </c>
      <c r="B102" s="10" t="s">
        <v>101</v>
      </c>
      <c r="C102" s="2"/>
      <c r="D102" s="2"/>
    </row>
    <row r="103" spans="1:5">
      <c r="A103" s="11" t="s">
        <v>15</v>
      </c>
      <c r="B103" s="10" t="s">
        <v>103</v>
      </c>
      <c r="C103" s="2"/>
      <c r="D103" s="2"/>
    </row>
    <row r="104" spans="1:5">
      <c r="A104" s="12" t="s">
        <v>51</v>
      </c>
      <c r="B104" s="10" t="s">
        <v>102</v>
      </c>
      <c r="C104" s="2"/>
      <c r="D104" s="2"/>
    </row>
    <row r="105" spans="1:5">
      <c r="A105" s="13" t="s">
        <v>23</v>
      </c>
      <c r="B105" s="10" t="s">
        <v>99</v>
      </c>
      <c r="C105" s="2"/>
      <c r="D105" s="2"/>
    </row>
    <row r="106" spans="1:5">
      <c r="A106" s="13" t="s">
        <v>17</v>
      </c>
      <c r="B106" s="10" t="s">
        <v>104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106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4" spans="2:3">
      <c r="B114" s="30"/>
      <c r="C114" s="30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75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7.25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7.25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.75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7.25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3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10.25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7.25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78.75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7.25">
      <c r="A12" s="71" t="s">
        <v>79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5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5">
      <c r="A14" s="70" t="s">
        <v>95</v>
      </c>
      <c r="B14" s="66">
        <v>0</v>
      </c>
      <c r="C14" s="66">
        <v>0</v>
      </c>
      <c r="D14" s="68">
        <v>60.2</v>
      </c>
      <c r="E14" s="67">
        <v>114</v>
      </c>
    </row>
    <row r="15" spans="1:5" ht="16.5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2022-10-06T02:13:38Z</cp:lastPrinted>
  <dcterms:created xsi:type="dcterms:W3CDTF">1996-10-08T23:32:33Z</dcterms:created>
  <dcterms:modified xsi:type="dcterms:W3CDTF">2022-10-06T02:51:38Z</dcterms:modified>
</cp:coreProperties>
</file>