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<sst xmlns="http://schemas.openxmlformats.org/spreadsheetml/2006/main" count="115" uniqueCount="105">
  <si>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</si>
  <si>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</si>
  <si>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</si>
  <si>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</si>
  <si>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</si>
  <si>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</si>
  <si>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</si>
  <si>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</si>
  <si>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</si>
  <si>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</si>
  <si>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</si>
  <si>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</si>
  <si>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</si>
  <si>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</si>
  <si>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</si>
  <si>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</si>
  <si>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Образование</t>
  </si>
  <si>
    <t>Местная  администрация</t>
  </si>
  <si>
    <t>Всего по бюджетной сфере:</t>
  </si>
  <si>
    <t>Финансовое  управление  администрации  г.Дивногорска</t>
  </si>
  <si>
    <t>Представительный  орган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</si>
  <si>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</si>
  <si>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</si>
  <si>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</si>
  <si>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</si>
  <si>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</si>
  <si>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</si>
  <si>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</si>
  <si>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</si>
  <si>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</si>
  <si>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</si>
  <si>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</si>
  <si>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</si>
  <si>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</si>
  <si>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</si>
  <si>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</si>
  <si>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</si>
  <si>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</si>
  <si>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</si>
  <si>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</si>
  <si>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</si>
  <si>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</si>
  <si>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</si>
  <si>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</si>
  <si>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</si>
  <si>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</si>
  <si>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</si>
  <si>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</si>
  <si>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</si>
  <si>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</si>
  <si>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</si>
  <si>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</si>
  <si>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</si>
  <si>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</si>
  <si>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</si>
  <si>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</si>
  <si>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</si>
  <si>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</si>
  <si>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</si>
  <si>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</si>
  <si>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</si>
  <si>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</si>
  <si>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</si>
  <si>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</si>
  <si>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</si>
  <si>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 xml:space="preserve">Заработная  плата (КВР 111, 121) </t>
  </si>
  <si>
    <t>Обеспечение пожарной безопасности</t>
  </si>
  <si>
    <t>Дополнительное образование детей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</si>
  <si>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</si>
  <si>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</si>
  <si>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</si>
  <si>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</si>
  <si>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</si>
  <si>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</si>
  <si>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</si>
  <si>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</si>
  <si>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</si>
  <si>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</si>
  <si>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</si>
  <si>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Расходы по разделам и подразделам</t>
  </si>
  <si>
    <t>Резервные фонды</t>
  </si>
  <si>
    <t>Среднесписочная численность  работников  бюджетной  сферы:</t>
  </si>
  <si>
    <t xml:space="preserve"> 46 человек</t>
  </si>
  <si>
    <t>Формирование комфортной городской (сельской) среды по муниципальному образованию город Дивногорск</t>
  </si>
  <si>
    <t>Судебная система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</si>
  <si>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</si>
  <si>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</si>
  <si>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Проведение выборов и референдумов</t>
  </si>
  <si>
    <t>4 человека</t>
  </si>
  <si>
    <t>66 человек</t>
  </si>
  <si>
    <t>1 127 человек</t>
  </si>
  <si>
    <t>201 человек</t>
  </si>
  <si>
    <t xml:space="preserve"> 54 человека</t>
  </si>
  <si>
    <t>1498 человека</t>
  </si>
  <si>
    <t>о ходе исполнения местного бюджета  г.Дивногорска  на 1 января 2021  года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</si>
  <si>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</si>
  <si>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</si>
  <si>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увеличение остатков средств бюджета</t>
  </si>
  <si>
    <t>уменьшение остатков средств бюджета</t>
  </si>
  <si>
    <t>Дефицит (-)  или профицит (+)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</si>
  <si>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</si>
  <si>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</si>
  <si>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Итого источников внутреннего финансирования дефицита бюджета</t>
  </si>
  <si>
    <t>97 620,4 тыс. рублей</t>
  </si>
  <si>
    <t>Задолженность и перерасчеты по отмененным налогам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</si>
</sst>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  <numFmt numFmtId="200" formatCode="_-* #,##0.0\ _₽_-;\-* #,##0.0\ _₽_-;_-* &quot;-&quot;?\ _₽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.000%"/>
    <numFmt numFmtId="206" formatCode="0.0000%"/>
    <numFmt numFmtId="207" formatCode="_(* #,##0.000_);_(* \(#,##0.000\);_(* &quot;-&quot;??_);_(@_)"/>
    <numFmt numFmtId="208" formatCode="_(* #,##0.0000_);_(* \(#,##0.0000\);_(* &quot;-&quot;??_);_(@_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96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88" fontId="6" fillId="0" borderId="1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1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199" fontId="6" fillId="0" borderId="10" xfId="0" applyNumberFormat="1" applyFont="1" applyBorder="1" applyAlignment="1">
      <alignment vertical="top"/>
    </xf>
    <xf numFmtId="198" fontId="6" fillId="0" borderId="10" xfId="57" applyNumberFormat="1" applyFont="1" applyBorder="1" applyAlignment="1">
      <alignment vertical="top"/>
    </xf>
    <xf numFmtId="198" fontId="4" fillId="0" borderId="10" xfId="57" applyNumberFormat="1" applyFont="1" applyBorder="1" applyAlignment="1">
      <alignment vertical="top"/>
    </xf>
    <xf numFmtId="0" fontId="4" fillId="0" borderId="11" xfId="0" applyFont="1" applyBorder="1" applyAlignment="1">
      <alignment wrapText="1"/>
    </xf>
    <xf numFmtId="196" fontId="4" fillId="0" borderId="0" xfId="0" applyNumberFormat="1" applyFont="1" applyAlignment="1">
      <alignment/>
    </xf>
    <xf numFmtId="0" fontId="4" fillId="0" borderId="10" xfId="0" applyFont="1" applyFill="1" applyBorder="1" applyAlignment="1">
      <alignment vertical="distributed" wrapText="1"/>
    </xf>
    <xf numFmtId="0" fontId="4" fillId="0" borderId="10" xfId="0" applyFont="1" applyFill="1" applyBorder="1" applyAlignment="1">
      <alignment vertical="distributed"/>
    </xf>
    <xf numFmtId="198" fontId="6" fillId="0" borderId="10" xfId="57" applyNumberFormat="1" applyFont="1" applyBorder="1" applyAlignment="1">
      <alignment/>
    </xf>
    <xf numFmtId="188" fontId="0" fillId="0" borderId="0" xfId="0" applyNumberFormat="1" applyAlignment="1">
      <alignment/>
    </xf>
    <xf numFmtId="200" fontId="0" fillId="0" borderId="0" xfId="0" applyNumberFormat="1" applyAlignment="1">
      <alignment/>
    </xf>
    <xf numFmtId="10" fontId="0" fillId="0" borderId="0" xfId="57" applyNumberFormat="1" applyFont="1" applyAlignment="1">
      <alignment/>
    </xf>
    <xf numFmtId="206" fontId="0" fillId="0" borderId="0" xfId="57" applyNumberFormat="1" applyFont="1" applyAlignment="1">
      <alignment/>
    </xf>
    <xf numFmtId="200" fontId="4" fillId="0" borderId="0" xfId="0" applyNumberFormat="1" applyFont="1" applyAlignment="1">
      <alignment/>
    </xf>
    <xf numFmtId="199" fontId="4" fillId="0" borderId="10" xfId="0" applyNumberFormat="1" applyFont="1" applyBorder="1" applyAlignment="1">
      <alignment vertical="top" wrapText="1"/>
    </xf>
    <xf numFmtId="199" fontId="6" fillId="0" borderId="10" xfId="0" applyNumberFormat="1" applyFont="1" applyBorder="1" applyAlignment="1">
      <alignment vertical="top" wrapText="1"/>
    </xf>
    <xf numFmtId="199" fontId="4" fillId="0" borderId="11" xfId="0" applyNumberFormat="1" applyFont="1" applyBorder="1" applyAlignment="1">
      <alignment vertical="top" wrapText="1"/>
    </xf>
    <xf numFmtId="199" fontId="6" fillId="0" borderId="11" xfId="0" applyNumberFormat="1" applyFont="1" applyBorder="1" applyAlignment="1">
      <alignment vertical="top" wrapText="1"/>
    </xf>
    <xf numFmtId="188" fontId="6" fillId="0" borderId="10" xfId="60" applyNumberFormat="1" applyFont="1" applyBorder="1" applyAlignment="1">
      <alignment vertical="top"/>
    </xf>
    <xf numFmtId="188" fontId="4" fillId="0" borderId="10" xfId="60" applyNumberFormat="1" applyFont="1" applyBorder="1" applyAlignment="1">
      <alignment vertical="top"/>
    </xf>
    <xf numFmtId="199" fontId="4" fillId="0" borderId="10" xfId="60" applyNumberFormat="1" applyFont="1" applyBorder="1" applyAlignment="1">
      <alignment vertical="top"/>
    </xf>
    <xf numFmtId="188" fontId="4" fillId="33" borderId="10" xfId="60" applyNumberFormat="1" applyFont="1" applyFill="1" applyBorder="1" applyAlignment="1">
      <alignment vertical="top"/>
    </xf>
    <xf numFmtId="188" fontId="4" fillId="0" borderId="12" xfId="60" applyNumberFormat="1" applyFont="1" applyBorder="1" applyAlignment="1">
      <alignment vertical="top"/>
    </xf>
    <xf numFmtId="198" fontId="4" fillId="0" borderId="12" xfId="57" applyNumberFormat="1" applyFont="1" applyBorder="1" applyAlignment="1">
      <alignment vertical="top"/>
    </xf>
    <xf numFmtId="188" fontId="4" fillId="0" borderId="10" xfId="60" applyNumberFormat="1" applyFont="1" applyFill="1" applyBorder="1" applyAlignment="1">
      <alignment vertical="top"/>
    </xf>
    <xf numFmtId="188" fontId="4" fillId="0" borderId="10" xfId="60" applyNumberFormat="1" applyFont="1" applyBorder="1" applyAlignment="1">
      <alignment horizontal="center" vertical="top"/>
    </xf>
    <xf numFmtId="198" fontId="4" fillId="0" borderId="10" xfId="57" applyNumberFormat="1" applyFont="1" applyBorder="1" applyAlignment="1">
      <alignment horizontal="right" vertical="top"/>
    </xf>
    <xf numFmtId="198" fontId="6" fillId="0" borderId="10" xfId="57" applyNumberFormat="1" applyFont="1" applyBorder="1" applyAlignment="1">
      <alignment horizontal="right" vertical="top"/>
    </xf>
    <xf numFmtId="0" fontId="0" fillId="0" borderId="0" xfId="60" applyNumberFormat="1" applyFont="1" applyAlignment="1">
      <alignment/>
    </xf>
    <xf numFmtId="0" fontId="4" fillId="0" borderId="10" xfId="0" applyFont="1" applyBorder="1" applyAlignment="1">
      <alignment horizontal="left"/>
    </xf>
    <xf numFmtId="188" fontId="4" fillId="0" borderId="10" xfId="60" applyNumberFormat="1" applyFont="1" applyBorder="1" applyAlignment="1">
      <alignment horizontal="left"/>
    </xf>
    <xf numFmtId="188" fontId="4" fillId="0" borderId="10" xfId="60" applyNumberFormat="1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9" fontId="4" fillId="0" borderId="10" xfId="57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200" fontId="4" fillId="0" borderId="10" xfId="0" applyNumberFormat="1" applyFont="1" applyBorder="1" applyAlignment="1">
      <alignment/>
    </xf>
    <xf numFmtId="200" fontId="6" fillId="0" borderId="10" xfId="0" applyNumberFormat="1" applyFont="1" applyBorder="1" applyAlignment="1">
      <alignment/>
    </xf>
    <xf numFmtId="0" fontId="9" fillId="0" borderId="0" xfId="0" applyFont="1" applyBorder="1" applyAlignment="1">
      <alignment vertical="center" wrapText="1"/>
    </xf>
    <xf numFmtId="200" fontId="6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14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3.57421875" style="0" customWidth="1"/>
    <col min="4" max="4" width="13.421875" style="0" customWidth="1"/>
    <col min="5" max="5" width="16.140625" style="0" customWidth="1"/>
    <col min="6" max="6" width="19.140625" style="0" customWidth="1"/>
    <col min="7" max="7" width="14.7109375" style="0" customWidth="1"/>
    <col min="8" max="8" width="11.8515625" style="0" bestFit="1" customWidth="1"/>
    <col min="9" max="9" width="15.8515625" style="0" customWidth="1"/>
  </cols>
  <sheetData>
    <row r="2" spans="1:4" ht="20.25">
      <c r="A2" s="68" t="s">
        <v>0</v>
      </c>
      <c r="B2" s="68"/>
      <c r="C2" s="68"/>
      <c r="D2" s="68"/>
    </row>
    <row r="3" spans="1:4" ht="17.25" customHeight="1">
      <c r="A3" s="69" t="s">
        <v>94</v>
      </c>
      <c r="B3" s="69"/>
      <c r="C3" s="69"/>
      <c r="D3" s="69"/>
    </row>
    <row r="4" spans="1:4" ht="12.75">
      <c r="A4" s="2"/>
      <c r="B4" s="2"/>
      <c r="C4" s="2"/>
      <c r="D4" s="2" t="s">
        <v>1</v>
      </c>
    </row>
    <row r="5" spans="1:4" ht="12.75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65" t="s">
        <v>6</v>
      </c>
      <c r="B6" s="66"/>
      <c r="C6" s="66"/>
      <c r="D6" s="67"/>
    </row>
    <row r="7" spans="1:7" ht="12.75">
      <c r="A7" s="50" t="s">
        <v>7</v>
      </c>
      <c r="B7" s="40">
        <v>218808.8</v>
      </c>
      <c r="C7" s="41">
        <v>233496.6</v>
      </c>
      <c r="D7" s="24">
        <f>C7/B7</f>
        <v>1.0671261850528864</v>
      </c>
      <c r="F7" s="31"/>
      <c r="G7" s="31"/>
    </row>
    <row r="8" spans="1:4" ht="12.75">
      <c r="A8" s="51" t="s">
        <v>8</v>
      </c>
      <c r="B8" s="40">
        <v>152000</v>
      </c>
      <c r="C8" s="40">
        <v>163819.9</v>
      </c>
      <c r="D8" s="24">
        <f aca="true" t="shared" si="0" ref="D8:D22">C8/B8</f>
        <v>1.0777625</v>
      </c>
    </row>
    <row r="9" spans="1:7" ht="25.5" customHeight="1">
      <c r="A9" s="52" t="s">
        <v>27</v>
      </c>
      <c r="B9" s="40">
        <v>1513.6</v>
      </c>
      <c r="C9" s="40">
        <v>1351.7</v>
      </c>
      <c r="D9" s="24">
        <f t="shared" si="0"/>
        <v>0.893036469344609</v>
      </c>
      <c r="G9" s="31"/>
    </row>
    <row r="10" spans="1:4" ht="12.75">
      <c r="A10" s="50" t="s">
        <v>9</v>
      </c>
      <c r="B10" s="40">
        <v>7350.8</v>
      </c>
      <c r="C10" s="42">
        <v>7560.7</v>
      </c>
      <c r="D10" s="24">
        <f t="shared" si="0"/>
        <v>1.0285547151330467</v>
      </c>
    </row>
    <row r="11" spans="1:4" ht="12.75">
      <c r="A11" s="50" t="s">
        <v>10</v>
      </c>
      <c r="B11" s="40">
        <v>45188</v>
      </c>
      <c r="C11" s="41">
        <v>46017.4</v>
      </c>
      <c r="D11" s="24">
        <f t="shared" si="0"/>
        <v>1.018354430379747</v>
      </c>
    </row>
    <row r="12" spans="1:7" ht="12.75">
      <c r="A12" s="50" t="s">
        <v>11</v>
      </c>
      <c r="B12" s="40">
        <v>6392</v>
      </c>
      <c r="C12" s="40">
        <v>6453.3</v>
      </c>
      <c r="D12" s="24">
        <f t="shared" si="0"/>
        <v>1.0095901126408011</v>
      </c>
      <c r="G12" s="32"/>
    </row>
    <row r="13" spans="1:7" ht="12.75">
      <c r="A13" s="70" t="s">
        <v>104</v>
      </c>
      <c r="B13" s="43">
        <v>2.7</v>
      </c>
      <c r="C13" s="43">
        <v>3</v>
      </c>
      <c r="D13" s="44">
        <f t="shared" si="0"/>
        <v>1.111111111111111</v>
      </c>
      <c r="G13" s="32"/>
    </row>
    <row r="14" spans="1:7" ht="27" customHeight="1">
      <c r="A14" s="53" t="s">
        <v>28</v>
      </c>
      <c r="B14" s="43">
        <v>68197.3</v>
      </c>
      <c r="C14" s="43">
        <v>71096.4</v>
      </c>
      <c r="D14" s="44">
        <f>C14/B14</f>
        <v>1.0425104806202004</v>
      </c>
      <c r="F14" s="32"/>
      <c r="G14" s="32"/>
    </row>
    <row r="15" spans="1:4" ht="12.75">
      <c r="A15" s="51" t="s">
        <v>12</v>
      </c>
      <c r="B15" s="40">
        <v>756.4</v>
      </c>
      <c r="C15" s="45">
        <v>1233.2</v>
      </c>
      <c r="D15" s="24">
        <f t="shared" si="0"/>
        <v>1.6303543098889477</v>
      </c>
    </row>
    <row r="16" spans="1:4" ht="25.5">
      <c r="A16" s="54" t="s">
        <v>29</v>
      </c>
      <c r="B16" s="43">
        <v>10583.6</v>
      </c>
      <c r="C16" s="43">
        <v>10572.1</v>
      </c>
      <c r="D16" s="44">
        <f>C16/B16</f>
        <v>0.9989134132053366</v>
      </c>
    </row>
    <row r="17" spans="1:7" ht="25.5" customHeight="1">
      <c r="A17" s="55" t="s">
        <v>30</v>
      </c>
      <c r="B17" s="43">
        <v>2364</v>
      </c>
      <c r="C17" s="43">
        <v>2683.5</v>
      </c>
      <c r="D17" s="44">
        <f t="shared" si="0"/>
        <v>1.1351522842639594</v>
      </c>
      <c r="G17" s="32"/>
    </row>
    <row r="18" spans="1:8" ht="12.75">
      <c r="A18" s="50" t="s">
        <v>25</v>
      </c>
      <c r="B18" s="46">
        <v>124</v>
      </c>
      <c r="C18" s="46">
        <v>128.3</v>
      </c>
      <c r="D18" s="47">
        <f>C18/B18</f>
        <v>1.0346774193548387</v>
      </c>
      <c r="H18" s="1"/>
    </row>
    <row r="19" spans="1:4" ht="12.75">
      <c r="A19" s="50" t="s">
        <v>13</v>
      </c>
      <c r="B19" s="40">
        <v>1751.4</v>
      </c>
      <c r="C19" s="40">
        <v>1975.8</v>
      </c>
      <c r="D19" s="24">
        <f t="shared" si="0"/>
        <v>1.1281260705721137</v>
      </c>
    </row>
    <row r="20" spans="1:7" ht="12.75">
      <c r="A20" s="50" t="s">
        <v>21</v>
      </c>
      <c r="B20" s="40">
        <v>426</v>
      </c>
      <c r="C20" s="40">
        <v>412.4</v>
      </c>
      <c r="D20" s="24">
        <f t="shared" si="0"/>
        <v>0.9680751173708919</v>
      </c>
      <c r="E20" s="30"/>
      <c r="F20" s="30"/>
      <c r="G20" s="30"/>
    </row>
    <row r="21" spans="1:6" ht="12.75">
      <c r="A21" s="50" t="s">
        <v>14</v>
      </c>
      <c r="B21" s="40">
        <v>927382.3</v>
      </c>
      <c r="C21" s="41">
        <v>846591.4</v>
      </c>
      <c r="D21" s="24">
        <f t="shared" si="0"/>
        <v>0.9128828531663802</v>
      </c>
      <c r="F21" s="31"/>
    </row>
    <row r="22" spans="1:7" ht="12.75">
      <c r="A22" s="56" t="s">
        <v>15</v>
      </c>
      <c r="B22" s="39">
        <f>SUM(B7:B21)</f>
        <v>1442840.9</v>
      </c>
      <c r="C22" s="39">
        <f>SUM(C7:C21)</f>
        <v>1393395.7000000002</v>
      </c>
      <c r="D22" s="48">
        <f t="shared" si="0"/>
        <v>0.9657306637204423</v>
      </c>
      <c r="F22" s="1"/>
      <c r="G22" s="31"/>
    </row>
    <row r="23" spans="1:9" ht="12.75">
      <c r="A23" s="4"/>
      <c r="B23" s="5"/>
      <c r="C23" s="5"/>
      <c r="D23" s="6"/>
      <c r="E23" s="31"/>
      <c r="F23" s="31"/>
      <c r="G23" s="31"/>
      <c r="I23" s="31"/>
    </row>
    <row r="24" spans="1:6" ht="15.75">
      <c r="A24" s="65" t="s">
        <v>79</v>
      </c>
      <c r="B24" s="66"/>
      <c r="C24" s="66"/>
      <c r="D24" s="67"/>
      <c r="F24" s="31"/>
    </row>
    <row r="25" spans="1:4" ht="12.75">
      <c r="A25" s="16" t="s">
        <v>31</v>
      </c>
      <c r="B25" s="22">
        <f>SUM(B26+B27+B28+B30)+B33+B32+B29+B31</f>
        <v>66002.4</v>
      </c>
      <c r="C25" s="22">
        <f>SUM(C26+C27+C28+C30)+C33+C32+C31+C29</f>
        <v>55786.200000000004</v>
      </c>
      <c r="D25" s="23">
        <f aca="true" t="shared" si="1" ref="D25:D71">C25/B25</f>
        <v>0.8452147194647469</v>
      </c>
    </row>
    <row r="26" spans="1:4" ht="38.25">
      <c r="A26" s="17" t="s">
        <v>32</v>
      </c>
      <c r="B26" s="35">
        <v>1729.9</v>
      </c>
      <c r="C26" s="35">
        <v>1681.2</v>
      </c>
      <c r="D26" s="24">
        <f t="shared" si="1"/>
        <v>0.9718480837042603</v>
      </c>
    </row>
    <row r="27" spans="1:6" ht="51">
      <c r="A27" s="17" t="s">
        <v>33</v>
      </c>
      <c r="B27" s="35">
        <v>4488.2</v>
      </c>
      <c r="C27" s="35">
        <v>4487.9</v>
      </c>
      <c r="D27" s="24">
        <f>C27/B27</f>
        <v>0.99993315805891</v>
      </c>
      <c r="F27" s="32"/>
    </row>
    <row r="28" spans="1:4" ht="51">
      <c r="A28" s="17" t="s">
        <v>34</v>
      </c>
      <c r="B28" s="35">
        <v>37581.6</v>
      </c>
      <c r="C28" s="35">
        <v>37185.8</v>
      </c>
      <c r="D28" s="24">
        <f t="shared" si="1"/>
        <v>0.9894682504204186</v>
      </c>
    </row>
    <row r="29" spans="1:4" ht="12.75">
      <c r="A29" s="17" t="s">
        <v>84</v>
      </c>
      <c r="B29" s="35">
        <v>9.6</v>
      </c>
      <c r="C29" s="35">
        <v>9.6</v>
      </c>
      <c r="D29" s="24">
        <f t="shared" si="1"/>
        <v>1</v>
      </c>
    </row>
    <row r="30" spans="1:4" ht="38.25">
      <c r="A30" s="17" t="s">
        <v>35</v>
      </c>
      <c r="B30" s="35">
        <v>8494.1</v>
      </c>
      <c r="C30" s="35">
        <v>8379.2</v>
      </c>
      <c r="D30" s="24">
        <f>C30/B30</f>
        <v>0.9864729635864895</v>
      </c>
    </row>
    <row r="31" spans="1:4" ht="12.75">
      <c r="A31" s="17" t="s">
        <v>87</v>
      </c>
      <c r="B31" s="35">
        <v>2824.4</v>
      </c>
      <c r="C31" s="35">
        <v>2824.4</v>
      </c>
      <c r="D31" s="24">
        <f t="shared" si="1"/>
        <v>1</v>
      </c>
    </row>
    <row r="32" spans="1:4" ht="12.75">
      <c r="A32" s="17" t="s">
        <v>80</v>
      </c>
      <c r="B32" s="35">
        <v>1011.1</v>
      </c>
      <c r="C32" s="35">
        <v>0</v>
      </c>
      <c r="D32" s="24"/>
    </row>
    <row r="33" spans="1:4" ht="12.75">
      <c r="A33" s="17" t="s">
        <v>36</v>
      </c>
      <c r="B33" s="35">
        <v>9863.5</v>
      </c>
      <c r="C33" s="35">
        <v>1218.1</v>
      </c>
      <c r="D33" s="24">
        <f t="shared" si="1"/>
        <v>0.12349571653064327</v>
      </c>
    </row>
    <row r="34" spans="1:4" ht="12.75">
      <c r="A34" s="18" t="s">
        <v>26</v>
      </c>
      <c r="B34" s="36">
        <f>B35</f>
        <v>3449.6</v>
      </c>
      <c r="C34" s="36">
        <f>C35</f>
        <v>3438.1</v>
      </c>
      <c r="D34" s="23">
        <f t="shared" si="1"/>
        <v>0.996666280148423</v>
      </c>
    </row>
    <row r="35" spans="1:4" ht="12.75">
      <c r="A35" s="17" t="s">
        <v>37</v>
      </c>
      <c r="B35" s="35">
        <v>3449.6</v>
      </c>
      <c r="C35" s="35">
        <v>3438.1</v>
      </c>
      <c r="D35" s="24">
        <f t="shared" si="1"/>
        <v>0.996666280148423</v>
      </c>
    </row>
    <row r="36" spans="1:4" ht="25.5">
      <c r="A36" s="19" t="s">
        <v>38</v>
      </c>
      <c r="B36" s="36">
        <f>B37+B38</f>
        <v>3972.4</v>
      </c>
      <c r="C36" s="36">
        <f>C37+C38</f>
        <v>3871</v>
      </c>
      <c r="D36" s="23">
        <f t="shared" si="1"/>
        <v>0.9744738697009364</v>
      </c>
    </row>
    <row r="37" spans="1:4" ht="38.25">
      <c r="A37" s="15" t="s">
        <v>39</v>
      </c>
      <c r="B37" s="35">
        <v>3680</v>
      </c>
      <c r="C37" s="35">
        <v>3578.6</v>
      </c>
      <c r="D37" s="24">
        <f t="shared" si="1"/>
        <v>0.972445652173913</v>
      </c>
    </row>
    <row r="38" spans="1:4" ht="12.75">
      <c r="A38" s="25" t="s">
        <v>66</v>
      </c>
      <c r="B38" s="37">
        <v>292.4</v>
      </c>
      <c r="C38" s="37">
        <v>292.4</v>
      </c>
      <c r="D38" s="24">
        <f t="shared" si="1"/>
        <v>1</v>
      </c>
    </row>
    <row r="39" spans="1:4" ht="12.75">
      <c r="A39" s="20" t="s">
        <v>40</v>
      </c>
      <c r="B39" s="38">
        <f>SUM(B40:B40)+B42+B41</f>
        <v>60774.100000000006</v>
      </c>
      <c r="C39" s="38">
        <f>SUM(C40:C40)+C42+C41</f>
        <v>60540.899999999994</v>
      </c>
      <c r="D39" s="23">
        <f t="shared" si="1"/>
        <v>0.9961628391041577</v>
      </c>
    </row>
    <row r="40" spans="1:4" ht="12.75">
      <c r="A40" s="17" t="s">
        <v>41</v>
      </c>
      <c r="B40" s="35">
        <v>18551.8</v>
      </c>
      <c r="C40" s="35">
        <v>18411.5</v>
      </c>
      <c r="D40" s="24">
        <f t="shared" si="1"/>
        <v>0.9924373915199604</v>
      </c>
    </row>
    <row r="41" spans="1:4" ht="12.75">
      <c r="A41" s="17" t="s">
        <v>42</v>
      </c>
      <c r="B41" s="35">
        <v>39552.8</v>
      </c>
      <c r="C41" s="35">
        <v>39516.7</v>
      </c>
      <c r="D41" s="24">
        <f t="shared" si="1"/>
        <v>0.9990872959689325</v>
      </c>
    </row>
    <row r="42" spans="1:4" ht="12.75">
      <c r="A42" s="21" t="s">
        <v>43</v>
      </c>
      <c r="B42" s="35">
        <v>2669.5</v>
      </c>
      <c r="C42" s="35">
        <v>2612.7</v>
      </c>
      <c r="D42" s="24">
        <f t="shared" si="1"/>
        <v>0.9787226072298183</v>
      </c>
    </row>
    <row r="43" spans="1:4" ht="12.75">
      <c r="A43" s="18" t="s">
        <v>23</v>
      </c>
      <c r="B43" s="36">
        <f>B44+B45+B46+B47</f>
        <v>512124.60000000003</v>
      </c>
      <c r="C43" s="36">
        <f>C44+C45+C46+C47</f>
        <v>288274.2</v>
      </c>
      <c r="D43" s="23">
        <f t="shared" si="1"/>
        <v>0.5628985602331932</v>
      </c>
    </row>
    <row r="44" spans="1:4" ht="12.75">
      <c r="A44" s="17" t="s">
        <v>44</v>
      </c>
      <c r="B44" s="35">
        <v>336630.9</v>
      </c>
      <c r="C44" s="35">
        <v>172789.7</v>
      </c>
      <c r="D44" s="24">
        <f t="shared" si="1"/>
        <v>0.5132912635174014</v>
      </c>
    </row>
    <row r="45" spans="1:4" ht="12.75">
      <c r="A45" s="17" t="s">
        <v>45</v>
      </c>
      <c r="B45" s="35">
        <v>108457.5</v>
      </c>
      <c r="C45" s="35">
        <v>48744.2</v>
      </c>
      <c r="D45" s="24">
        <f t="shared" si="1"/>
        <v>0.449431344074868</v>
      </c>
    </row>
    <row r="46" spans="1:4" ht="12.75">
      <c r="A46" s="17" t="s">
        <v>46</v>
      </c>
      <c r="B46" s="35">
        <v>47813.8</v>
      </c>
      <c r="C46" s="35">
        <v>47676.7</v>
      </c>
      <c r="D46" s="24">
        <f t="shared" si="1"/>
        <v>0.9971326269821682</v>
      </c>
    </row>
    <row r="47" spans="1:4" ht="25.5">
      <c r="A47" s="17" t="s">
        <v>47</v>
      </c>
      <c r="B47" s="35">
        <v>19222.4</v>
      </c>
      <c r="C47" s="35">
        <v>19063.6</v>
      </c>
      <c r="D47" s="24">
        <f t="shared" si="1"/>
        <v>0.9917388047278174</v>
      </c>
    </row>
    <row r="48" spans="1:4" ht="12.75">
      <c r="A48" s="18" t="s">
        <v>16</v>
      </c>
      <c r="B48" s="36">
        <f>B49+B50+B52+B53+B51</f>
        <v>635965.2</v>
      </c>
      <c r="C48" s="36">
        <f>C49+C50+C52+C53+C51</f>
        <v>624384.7000000001</v>
      </c>
      <c r="D48" s="23">
        <f t="shared" si="1"/>
        <v>0.9817906703071176</v>
      </c>
    </row>
    <row r="49" spans="1:4" ht="12.75">
      <c r="A49" s="17" t="s">
        <v>48</v>
      </c>
      <c r="B49" s="35">
        <v>258796.7</v>
      </c>
      <c r="C49" s="35">
        <v>255589.8</v>
      </c>
      <c r="D49" s="24">
        <f t="shared" si="1"/>
        <v>0.9876084200455415</v>
      </c>
    </row>
    <row r="50" spans="1:4" ht="12.75">
      <c r="A50" s="17" t="s">
        <v>49</v>
      </c>
      <c r="B50" s="35">
        <v>226547</v>
      </c>
      <c r="C50" s="35">
        <v>225379.6</v>
      </c>
      <c r="D50" s="24">
        <f t="shared" si="1"/>
        <v>0.9948469853937594</v>
      </c>
    </row>
    <row r="51" spans="1:4" ht="12.75">
      <c r="A51" s="17" t="s">
        <v>67</v>
      </c>
      <c r="B51" s="35">
        <v>76602.7</v>
      </c>
      <c r="C51" s="35">
        <v>76164.4</v>
      </c>
      <c r="D51" s="24">
        <f t="shared" si="1"/>
        <v>0.9942782695649108</v>
      </c>
    </row>
    <row r="52" spans="1:4" ht="12.75">
      <c r="A52" s="17" t="s">
        <v>50</v>
      </c>
      <c r="B52" s="35">
        <v>29690.8</v>
      </c>
      <c r="C52" s="35">
        <v>23489.9</v>
      </c>
      <c r="D52" s="24">
        <f t="shared" si="1"/>
        <v>0.7911507941854043</v>
      </c>
    </row>
    <row r="53" spans="1:4" ht="12.75">
      <c r="A53" s="17" t="s">
        <v>51</v>
      </c>
      <c r="B53" s="35">
        <v>44328</v>
      </c>
      <c r="C53" s="35">
        <v>43761</v>
      </c>
      <c r="D53" s="24">
        <f t="shared" si="1"/>
        <v>0.9872089875473741</v>
      </c>
    </row>
    <row r="54" spans="1:4" ht="12.75">
      <c r="A54" s="18" t="s">
        <v>52</v>
      </c>
      <c r="B54" s="36">
        <f>SUM(B55:B56)</f>
        <v>108243.59999999999</v>
      </c>
      <c r="C54" s="36">
        <f>SUM(C55:C56)</f>
        <v>107775</v>
      </c>
      <c r="D54" s="23">
        <f t="shared" si="1"/>
        <v>0.9956708756914959</v>
      </c>
    </row>
    <row r="55" spans="1:4" ht="12.75">
      <c r="A55" s="17" t="s">
        <v>53</v>
      </c>
      <c r="B55" s="35">
        <v>79283.4</v>
      </c>
      <c r="C55" s="35">
        <v>79069.8</v>
      </c>
      <c r="D55" s="24">
        <f t="shared" si="1"/>
        <v>0.9973058673063971</v>
      </c>
    </row>
    <row r="56" spans="1:4" ht="25.5">
      <c r="A56" s="17" t="s">
        <v>54</v>
      </c>
      <c r="B56" s="35">
        <v>28960.2</v>
      </c>
      <c r="C56" s="35">
        <v>28705.2</v>
      </c>
      <c r="D56" s="24">
        <f t="shared" si="1"/>
        <v>0.9911948121905235</v>
      </c>
    </row>
    <row r="57" spans="1:4" ht="12.75">
      <c r="A57" s="18" t="s">
        <v>55</v>
      </c>
      <c r="B57" s="36">
        <f>B58</f>
        <v>279.4</v>
      </c>
      <c r="C57" s="36">
        <f>C58</f>
        <v>279.4</v>
      </c>
      <c r="D57" s="23">
        <f t="shared" si="1"/>
        <v>1</v>
      </c>
    </row>
    <row r="58" spans="1:4" ht="12.75">
      <c r="A58" s="17" t="s">
        <v>56</v>
      </c>
      <c r="B58" s="35">
        <v>279.4</v>
      </c>
      <c r="C58" s="35">
        <v>279.4</v>
      </c>
      <c r="D58" s="24">
        <f t="shared" si="1"/>
        <v>1</v>
      </c>
    </row>
    <row r="59" spans="1:4" ht="12.75">
      <c r="A59" s="18" t="s">
        <v>57</v>
      </c>
      <c r="B59" s="36">
        <f>B60+B61+B62+B63</f>
        <v>40398.7</v>
      </c>
      <c r="C59" s="36">
        <f>C60+C61+C62+C63</f>
        <v>22690.699999999997</v>
      </c>
      <c r="D59" s="23">
        <f t="shared" si="1"/>
        <v>0.5616690636084825</v>
      </c>
    </row>
    <row r="60" spans="1:4" ht="12.75">
      <c r="A60" s="17" t="s">
        <v>58</v>
      </c>
      <c r="B60" s="35">
        <v>1590.1</v>
      </c>
      <c r="C60" s="35">
        <v>1585.8</v>
      </c>
      <c r="D60" s="24">
        <f t="shared" si="1"/>
        <v>0.9972957675617886</v>
      </c>
    </row>
    <row r="61" spans="1:4" ht="12.75">
      <c r="A61" s="17" t="s">
        <v>59</v>
      </c>
      <c r="B61" s="35">
        <v>21006</v>
      </c>
      <c r="C61" s="35">
        <v>18873.6</v>
      </c>
      <c r="D61" s="24">
        <f t="shared" si="1"/>
        <v>0.8984861468151956</v>
      </c>
    </row>
    <row r="62" spans="1:4" ht="12.75">
      <c r="A62" s="17" t="s">
        <v>60</v>
      </c>
      <c r="B62" s="35">
        <v>17003.8</v>
      </c>
      <c r="C62" s="35">
        <v>1520.2</v>
      </c>
      <c r="D62" s="24">
        <f t="shared" si="1"/>
        <v>0.08940354508992109</v>
      </c>
    </row>
    <row r="63" spans="1:4" ht="12.75">
      <c r="A63" s="17" t="s">
        <v>61</v>
      </c>
      <c r="B63" s="35">
        <v>798.8</v>
      </c>
      <c r="C63" s="35">
        <v>711.1</v>
      </c>
      <c r="D63" s="24">
        <f t="shared" si="1"/>
        <v>0.89021031547321</v>
      </c>
    </row>
    <row r="64" spans="1:4" ht="12.75">
      <c r="A64" s="18" t="s">
        <v>24</v>
      </c>
      <c r="B64" s="36">
        <f>SUM(B65:B67)</f>
        <v>34954.2</v>
      </c>
      <c r="C64" s="36">
        <f>SUM(C65:C67)</f>
        <v>34785.100000000006</v>
      </c>
      <c r="D64" s="23">
        <f t="shared" si="1"/>
        <v>0.9951622408752027</v>
      </c>
    </row>
    <row r="65" spans="1:4" ht="12.75">
      <c r="A65" s="17" t="s">
        <v>62</v>
      </c>
      <c r="B65" s="35">
        <v>22162.1</v>
      </c>
      <c r="C65" s="35">
        <v>22074.9</v>
      </c>
      <c r="D65" s="24">
        <f t="shared" si="1"/>
        <v>0.9960653548174587</v>
      </c>
    </row>
    <row r="66" spans="1:4" ht="12.75">
      <c r="A66" s="17" t="s">
        <v>63</v>
      </c>
      <c r="B66" s="35">
        <v>10395.8</v>
      </c>
      <c r="C66" s="35">
        <v>10346.9</v>
      </c>
      <c r="D66" s="24">
        <f t="shared" si="1"/>
        <v>0.9952961773023722</v>
      </c>
    </row>
    <row r="67" spans="1:8" ht="25.5">
      <c r="A67" s="17" t="s">
        <v>64</v>
      </c>
      <c r="B67" s="35">
        <v>2396.3</v>
      </c>
      <c r="C67" s="35">
        <v>2363.3</v>
      </c>
      <c r="D67" s="24">
        <f t="shared" si="1"/>
        <v>0.9862287693527522</v>
      </c>
      <c r="H67" s="31"/>
    </row>
    <row r="68" spans="1:8" ht="25.5" hidden="1">
      <c r="A68" s="18" t="s">
        <v>85</v>
      </c>
      <c r="B68" s="36">
        <f>B69</f>
        <v>0</v>
      </c>
      <c r="C68" s="36">
        <f>C69</f>
        <v>0</v>
      </c>
      <c r="D68" s="24" t="e">
        <f t="shared" si="1"/>
        <v>#DIV/0!</v>
      </c>
      <c r="H68" s="31"/>
    </row>
    <row r="69" spans="1:8" ht="25.5" hidden="1">
      <c r="A69" s="17" t="s">
        <v>86</v>
      </c>
      <c r="B69" s="35"/>
      <c r="C69" s="35"/>
      <c r="D69" s="24" t="e">
        <f t="shared" si="1"/>
        <v>#DIV/0!</v>
      </c>
      <c r="G69" s="33"/>
      <c r="H69" s="33"/>
    </row>
    <row r="70" spans="1:8" ht="25.5">
      <c r="A70" s="18" t="s">
        <v>86</v>
      </c>
      <c r="B70" s="36">
        <v>1.1</v>
      </c>
      <c r="C70" s="36">
        <v>1.1</v>
      </c>
      <c r="D70" s="23">
        <f t="shared" si="1"/>
        <v>1</v>
      </c>
      <c r="G70" s="33"/>
      <c r="H70" s="33"/>
    </row>
    <row r="71" spans="1:9" ht="12.75">
      <c r="A71" s="7" t="s">
        <v>22</v>
      </c>
      <c r="B71" s="39">
        <f>B25+B34+B36+B39+B43+B48+B54+B57+B59+B64+B68+B70</f>
        <v>1466165.3</v>
      </c>
      <c r="C71" s="39">
        <f>C25+C34+C36+C39+C43+C48+C54+C57+C59+C64+C68+C70</f>
        <v>1201826.4000000001</v>
      </c>
      <c r="D71" s="23">
        <f t="shared" si="1"/>
        <v>0.8197073003978474</v>
      </c>
      <c r="F71" s="31"/>
      <c r="H71" s="1"/>
      <c r="I71" s="1"/>
    </row>
    <row r="72" spans="1:8" ht="12.75">
      <c r="A72" s="7"/>
      <c r="B72" s="8"/>
      <c r="C72" s="8"/>
      <c r="D72" s="29"/>
      <c r="F72" s="1"/>
      <c r="G72" s="1"/>
      <c r="H72" s="31"/>
    </row>
    <row r="73" spans="1:4" ht="15.75">
      <c r="A73" s="64" t="s">
        <v>68</v>
      </c>
      <c r="B73" s="64"/>
      <c r="C73" s="64"/>
      <c r="D73" s="64"/>
    </row>
    <row r="74" spans="1:4" ht="12.75">
      <c r="A74" s="3" t="s">
        <v>2</v>
      </c>
      <c r="B74" s="3" t="s">
        <v>3</v>
      </c>
      <c r="C74" s="3" t="s">
        <v>4</v>
      </c>
      <c r="D74" s="3" t="s">
        <v>5</v>
      </c>
    </row>
    <row r="75" spans="1:4" ht="25.5">
      <c r="A75" s="27" t="s">
        <v>69</v>
      </c>
      <c r="B75" s="40">
        <v>613209.4</v>
      </c>
      <c r="C75" s="40">
        <v>590217.5</v>
      </c>
      <c r="D75" s="24">
        <f>C75/B75</f>
        <v>0.9625056302137572</v>
      </c>
    </row>
    <row r="76" spans="1:4" ht="38.25">
      <c r="A76" s="27" t="s">
        <v>70</v>
      </c>
      <c r="B76" s="40">
        <v>133651.3</v>
      </c>
      <c r="C76" s="40">
        <v>133179.2</v>
      </c>
      <c r="D76" s="24">
        <f aca="true" t="shared" si="2" ref="D76:D85">C76/B76</f>
        <v>0.996467673715108</v>
      </c>
    </row>
    <row r="77" spans="1:4" ht="38.25">
      <c r="A77" s="27" t="s">
        <v>71</v>
      </c>
      <c r="B77" s="40">
        <v>64645</v>
      </c>
      <c r="C77" s="40">
        <v>58275</v>
      </c>
      <c r="D77" s="24">
        <f t="shared" si="2"/>
        <v>0.9014618299945858</v>
      </c>
    </row>
    <row r="78" spans="1:6" ht="51">
      <c r="A78" s="27" t="s">
        <v>72</v>
      </c>
      <c r="B78" s="40">
        <v>404017.1</v>
      </c>
      <c r="C78" s="40">
        <v>187470.9</v>
      </c>
      <c r="D78" s="24">
        <f t="shared" si="2"/>
        <v>0.4640172408544094</v>
      </c>
      <c r="F78" s="1"/>
    </row>
    <row r="79" spans="1:4" ht="25.5">
      <c r="A79" s="27" t="s">
        <v>73</v>
      </c>
      <c r="B79" s="40">
        <v>2628.6</v>
      </c>
      <c r="C79" s="40">
        <v>2585.8</v>
      </c>
      <c r="D79" s="24">
        <f t="shared" si="2"/>
        <v>0.9837175682873013</v>
      </c>
    </row>
    <row r="80" spans="1:4" ht="38.25">
      <c r="A80" s="27" t="s">
        <v>74</v>
      </c>
      <c r="B80" s="40">
        <v>57723.3</v>
      </c>
      <c r="C80" s="40">
        <v>57546.9</v>
      </c>
      <c r="D80" s="24">
        <f t="shared" si="2"/>
        <v>0.9969440416608197</v>
      </c>
    </row>
    <row r="81" spans="1:7" ht="63.75">
      <c r="A81" s="27" t="s">
        <v>75</v>
      </c>
      <c r="B81" s="40">
        <v>103079</v>
      </c>
      <c r="C81" s="40">
        <v>89919.1</v>
      </c>
      <c r="D81" s="24">
        <f t="shared" si="2"/>
        <v>0.8723319007751337</v>
      </c>
      <c r="G81" s="1"/>
    </row>
    <row r="82" spans="1:4" ht="25.5">
      <c r="A82" s="27" t="s">
        <v>76</v>
      </c>
      <c r="B82" s="40">
        <v>8494.1</v>
      </c>
      <c r="C82" s="40">
        <v>8379.2</v>
      </c>
      <c r="D82" s="24">
        <f t="shared" si="2"/>
        <v>0.9864729635864895</v>
      </c>
    </row>
    <row r="83" spans="1:8" ht="38.25">
      <c r="A83" s="27" t="s">
        <v>77</v>
      </c>
      <c r="B83" s="40">
        <v>790</v>
      </c>
      <c r="C83" s="40">
        <v>789</v>
      </c>
      <c r="D83" s="24">
        <f t="shared" si="2"/>
        <v>0.9987341772151899</v>
      </c>
      <c r="F83" s="1"/>
      <c r="G83" s="1"/>
      <c r="H83" s="30"/>
    </row>
    <row r="84" spans="1:8" ht="38.25">
      <c r="A84" s="27" t="s">
        <v>83</v>
      </c>
      <c r="B84" s="40">
        <v>21720.6</v>
      </c>
      <c r="C84" s="40">
        <v>21720.6</v>
      </c>
      <c r="D84" s="24">
        <f t="shared" si="2"/>
        <v>1</v>
      </c>
      <c r="F84" s="1"/>
      <c r="G84" s="1"/>
      <c r="H84" s="30"/>
    </row>
    <row r="85" spans="1:7" ht="12.75">
      <c r="A85" s="28" t="s">
        <v>78</v>
      </c>
      <c r="B85" s="40">
        <v>56206.8</v>
      </c>
      <c r="C85" s="40">
        <v>51743.2</v>
      </c>
      <c r="D85" s="24">
        <f t="shared" si="2"/>
        <v>0.9205861212522327</v>
      </c>
      <c r="F85" s="49"/>
      <c r="G85" s="49"/>
    </row>
    <row r="86" spans="1:9" ht="12.75">
      <c r="A86" s="7" t="s">
        <v>22</v>
      </c>
      <c r="B86" s="39">
        <f>SUM(B75:B85)+0.1</f>
        <v>1466165.3000000003</v>
      </c>
      <c r="C86" s="39">
        <f>SUM(C75:C85)</f>
        <v>1201826.4000000001</v>
      </c>
      <c r="D86" s="23">
        <f>C86/B86</f>
        <v>0.8197073003978473</v>
      </c>
      <c r="F86" s="1"/>
      <c r="G86" s="1"/>
      <c r="I86" s="31"/>
    </row>
    <row r="87" spans="1:7" ht="12.75">
      <c r="A87" s="2"/>
      <c r="B87" s="2"/>
      <c r="C87" s="26"/>
      <c r="D87" s="2"/>
      <c r="F87" s="31"/>
      <c r="G87" s="31"/>
    </row>
    <row r="88" spans="1:6" ht="14.25">
      <c r="A88" s="57" t="s">
        <v>99</v>
      </c>
      <c r="B88" s="61">
        <f>B22-B71</f>
        <v>-23324.40000000014</v>
      </c>
      <c r="C88" s="61">
        <f>C22-C71</f>
        <v>191569.30000000005</v>
      </c>
      <c r="D88" s="7"/>
      <c r="E88" s="31"/>
      <c r="F88" s="31"/>
    </row>
    <row r="89" spans="1:6" ht="42.75">
      <c r="A89" s="57" t="s">
        <v>100</v>
      </c>
      <c r="B89" s="60">
        <f>B90-B91</f>
        <v>0</v>
      </c>
      <c r="C89" s="60">
        <v>0</v>
      </c>
      <c r="D89" s="4"/>
      <c r="E89" s="31"/>
      <c r="F89" s="31"/>
    </row>
    <row r="90" spans="1:6" ht="30">
      <c r="A90" s="59" t="s">
        <v>95</v>
      </c>
      <c r="B90" s="60">
        <v>19000</v>
      </c>
      <c r="C90" s="60">
        <v>19000</v>
      </c>
      <c r="D90" s="4"/>
      <c r="E90" s="31"/>
      <c r="F90" s="31"/>
    </row>
    <row r="91" spans="1:6" ht="30">
      <c r="A91" s="59" t="s">
        <v>96</v>
      </c>
      <c r="B91" s="60">
        <v>19000</v>
      </c>
      <c r="C91" s="60">
        <v>19000</v>
      </c>
      <c r="D91" s="4"/>
      <c r="E91" s="31"/>
      <c r="F91" s="31"/>
    </row>
    <row r="92" spans="1:6" ht="28.5">
      <c r="A92" s="57" t="s">
        <v>101</v>
      </c>
      <c r="B92" s="61">
        <f>B93+B94</f>
        <v>23324.300000000047</v>
      </c>
      <c r="C92" s="61">
        <f>C93+C94</f>
        <v>-191569.30000000005</v>
      </c>
      <c r="D92" s="4"/>
      <c r="E92" s="31"/>
      <c r="F92" s="31"/>
    </row>
    <row r="93" spans="1:6" ht="15">
      <c r="A93" s="58" t="s">
        <v>97</v>
      </c>
      <c r="B93" s="60">
        <v>-1461841</v>
      </c>
      <c r="C93" s="60">
        <f>-C22-C91</f>
        <v>-1412395.7000000002</v>
      </c>
      <c r="D93" s="4"/>
      <c r="E93" s="31"/>
      <c r="F93" s="31"/>
    </row>
    <row r="94" spans="1:6" ht="15">
      <c r="A94" s="58" t="s">
        <v>98</v>
      </c>
      <c r="B94" s="60">
        <v>1485165.3</v>
      </c>
      <c r="C94" s="60">
        <f>C86+C91</f>
        <v>1220826.4000000001</v>
      </c>
      <c r="D94" s="4"/>
      <c r="E94" s="31"/>
      <c r="F94" s="31"/>
    </row>
    <row r="95" spans="1:6" ht="28.5">
      <c r="A95" s="57" t="s">
        <v>102</v>
      </c>
      <c r="B95" s="61">
        <f>B89+B92</f>
        <v>23324.300000000047</v>
      </c>
      <c r="C95" s="61">
        <f>C89+C92</f>
        <v>-191569.30000000005</v>
      </c>
      <c r="D95" s="4"/>
      <c r="E95" s="31"/>
      <c r="F95" s="31"/>
    </row>
    <row r="96" spans="1:6" ht="14.25">
      <c r="A96" s="62"/>
      <c r="B96" s="63"/>
      <c r="C96" s="63"/>
      <c r="D96" s="11"/>
      <c r="E96" s="31"/>
      <c r="F96" s="31"/>
    </row>
    <row r="97" spans="1:6" ht="12.75">
      <c r="A97" s="2"/>
      <c r="B97" s="34"/>
      <c r="C97" s="34"/>
      <c r="D97" s="2"/>
      <c r="E97" s="31"/>
      <c r="F97" s="31"/>
    </row>
    <row r="98" spans="1:4" ht="12.75">
      <c r="A98" s="2" t="s">
        <v>81</v>
      </c>
      <c r="B98" s="9"/>
      <c r="C98" s="9"/>
      <c r="D98" s="2"/>
    </row>
    <row r="99" spans="1:4" ht="12.75">
      <c r="A99" s="2" t="s">
        <v>20</v>
      </c>
      <c r="B99" s="10" t="s">
        <v>88</v>
      </c>
      <c r="C99" s="2"/>
      <c r="D99" s="2"/>
    </row>
    <row r="100" spans="1:4" ht="12.75">
      <c r="A100" s="2" t="s">
        <v>17</v>
      </c>
      <c r="B100" s="10" t="s">
        <v>89</v>
      </c>
      <c r="C100" s="2"/>
      <c r="D100" s="2"/>
    </row>
    <row r="101" spans="1:4" ht="12.75">
      <c r="A101" s="2" t="s">
        <v>23</v>
      </c>
      <c r="B101" s="10" t="s">
        <v>82</v>
      </c>
      <c r="C101" s="2"/>
      <c r="D101" s="2"/>
    </row>
    <row r="102" spans="1:4" ht="12.75">
      <c r="A102" s="11" t="s">
        <v>16</v>
      </c>
      <c r="B102" s="10" t="s">
        <v>90</v>
      </c>
      <c r="C102" s="2"/>
      <c r="D102" s="2"/>
    </row>
    <row r="103" spans="1:4" ht="12.75">
      <c r="A103" s="12" t="s">
        <v>53</v>
      </c>
      <c r="B103" s="10" t="s">
        <v>91</v>
      </c>
      <c r="C103" s="2"/>
      <c r="D103" s="2"/>
    </row>
    <row r="104" spans="1:4" ht="12.75">
      <c r="A104" s="13" t="s">
        <v>24</v>
      </c>
      <c r="B104" s="10" t="s">
        <v>92</v>
      </c>
      <c r="C104" s="2"/>
      <c r="D104" s="2"/>
    </row>
    <row r="105" spans="1:4" ht="12.75">
      <c r="A105" s="13" t="s">
        <v>18</v>
      </c>
      <c r="B105" s="10" t="s">
        <v>93</v>
      </c>
      <c r="C105" s="2"/>
      <c r="D105" s="2"/>
    </row>
    <row r="106" spans="1:4" ht="12.75">
      <c r="A106" s="13"/>
      <c r="B106" s="10"/>
      <c r="C106" s="2"/>
      <c r="D106" s="2"/>
    </row>
    <row r="107" spans="1:4" ht="12.75">
      <c r="A107" s="14" t="s">
        <v>65</v>
      </c>
      <c r="B107" s="10" t="s">
        <v>103</v>
      </c>
      <c r="C107" s="2"/>
      <c r="D107" s="2"/>
    </row>
    <row r="108" spans="1:4" ht="12.75">
      <c r="A108" s="2"/>
      <c r="B108" s="2"/>
      <c r="C108" s="2"/>
      <c r="D108" s="2"/>
    </row>
    <row r="109" spans="1:4" ht="12.75">
      <c r="A109" s="2"/>
      <c r="B109" s="2"/>
      <c r="C109" s="2"/>
      <c r="D109" s="2"/>
    </row>
    <row r="110" spans="1:4" ht="12.75">
      <c r="A110" s="2" t="s">
        <v>19</v>
      </c>
      <c r="B110" s="2"/>
      <c r="C110" s="2"/>
      <c r="D110" s="2"/>
    </row>
    <row r="114" spans="2:3" ht="12.75">
      <c r="B114" s="31"/>
      <c r="C114" s="31"/>
    </row>
  </sheetData>
  <sheetProtection/>
  <mergeCells count="5">
    <mergeCell ref="A73:D73"/>
    <mergeCell ref="A24:D24"/>
    <mergeCell ref="A6:D6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 А. Богославская</cp:lastModifiedBy>
  <cp:lastPrinted>2021-01-15T03:03:58Z</cp:lastPrinted>
  <dcterms:created xsi:type="dcterms:W3CDTF">1996-10-08T23:32:33Z</dcterms:created>
  <dcterms:modified xsi:type="dcterms:W3CDTF">2021-01-19T04:22:35Z</dcterms:modified>
  <cp:category/>
  <cp:version/>
  <cp:contentType/>
  <cp:contentStatus/>
</cp:coreProperties>
</file>