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УД 2010" sheetId="1" r:id="rId1"/>
    <sheet name="Строитель-13" sheetId="2" r:id="rId2"/>
    <sheet name="Олимп" sheetId="3" r:id="rId3"/>
  </sheets>
  <definedNames/>
  <calcPr fullCalcOnLoad="1"/>
</workbook>
</file>

<file path=xl/sharedStrings.xml><?xml version="1.0" encoding="utf-8"?>
<sst xmlns="http://schemas.openxmlformats.org/spreadsheetml/2006/main" count="248" uniqueCount="220">
  <si>
    <t>Б.Полевого12</t>
  </si>
  <si>
    <t>Б.Полевого14</t>
  </si>
  <si>
    <t>Б.Полевого16</t>
  </si>
  <si>
    <t>Всего по ТСЖ</t>
  </si>
  <si>
    <t>Начислено населению</t>
  </si>
  <si>
    <t>Перерасчет прошлых периодов</t>
  </si>
  <si>
    <t>Начислено населению с учетом перерасчета</t>
  </si>
  <si>
    <t>Оплачено населением</t>
  </si>
  <si>
    <t>4.5</t>
  </si>
  <si>
    <t>4.5.1</t>
  </si>
  <si>
    <t>содержание и ремонт теплосчетчиков (Теплоучет)</t>
  </si>
  <si>
    <t>4.5.2</t>
  </si>
  <si>
    <t>содержание и ремонт прочих ОС</t>
  </si>
  <si>
    <t>4.5.3</t>
  </si>
  <si>
    <t xml:space="preserve">материалы на содержание и текущий ремонт </t>
  </si>
  <si>
    <t>4.5.4</t>
  </si>
  <si>
    <t>инвентарь и хоз. принадлежности</t>
  </si>
  <si>
    <t>4.5.5</t>
  </si>
  <si>
    <t>транспортные расходы (аренда авто)</t>
  </si>
  <si>
    <t>4.5.6</t>
  </si>
  <si>
    <t>расходы на освещение мест общего пользования</t>
  </si>
  <si>
    <t>4.5.7</t>
  </si>
  <si>
    <t>Заработная плата и отчисления</t>
  </si>
  <si>
    <t>в том числе</t>
  </si>
  <si>
    <t>4.5.7.1</t>
  </si>
  <si>
    <t>Выдано персоналу</t>
  </si>
  <si>
    <t>4.5.7.2</t>
  </si>
  <si>
    <t>НДФЛ</t>
  </si>
  <si>
    <t>4.5.7.3</t>
  </si>
  <si>
    <t>Отчисления в ПФР</t>
  </si>
  <si>
    <t>4.5.7.4</t>
  </si>
  <si>
    <t>ФСС от НС</t>
  </si>
  <si>
    <t>4.5.8</t>
  </si>
  <si>
    <t>Расходы на содержание офиса</t>
  </si>
  <si>
    <t>4.5.8.1</t>
  </si>
  <si>
    <t>обслуживание ККМ и замена ЭКЛЗ</t>
  </si>
  <si>
    <t>4.5.8.2</t>
  </si>
  <si>
    <t>интернет, связь</t>
  </si>
  <si>
    <t>4.5.8.3</t>
  </si>
  <si>
    <t>канцелярские и почтовые</t>
  </si>
  <si>
    <t>4.5.8.4</t>
  </si>
  <si>
    <t>прогр-е обеспечение, покупка и обслуж. офисной техники</t>
  </si>
  <si>
    <t>4.5.8.5</t>
  </si>
  <si>
    <t>4.5.9</t>
  </si>
  <si>
    <t>Содержание и техническое обслуживание</t>
  </si>
  <si>
    <t>4.5.9.1</t>
  </si>
  <si>
    <t>содержание, ТО и текущий ремонт,  внутридомового инженерного оборудования (консервация систем отопления, подготовка к отопительному сезону, промывка внутренней канализации)</t>
  </si>
  <si>
    <t>4.5.9.2</t>
  </si>
  <si>
    <t>содержание, ТО и текущий ремонт  конструктивных элементов зданий (ремонт кровли, окон, дверей, замена освещения в подъездах, заделка межпанельных швов, мелкий ремонт в подъездов, утепление и ремонт вентиляционных блоков)</t>
  </si>
  <si>
    <t>4.5.10</t>
  </si>
  <si>
    <t>Прочие расходы</t>
  </si>
  <si>
    <t>4.5.10.1</t>
  </si>
  <si>
    <t>Расчетно-кассовое обслуживание (услуги банка)</t>
  </si>
  <si>
    <t>4.5.10.2</t>
  </si>
  <si>
    <t>страхование лифтов</t>
  </si>
  <si>
    <t>4.5.10.3</t>
  </si>
  <si>
    <t>страхование от аварийных ситуаций</t>
  </si>
  <si>
    <t>4.5.10.4</t>
  </si>
  <si>
    <t>спецодежда</t>
  </si>
  <si>
    <t>4.5.10.5</t>
  </si>
  <si>
    <t>наем техники для чистка снега</t>
  </si>
  <si>
    <t>4.5.10.7</t>
  </si>
  <si>
    <t>обучение обслуживающего персонала</t>
  </si>
  <si>
    <t>4.5.10.8</t>
  </si>
  <si>
    <t>прочие расходы (аварийные и непредвиденные)</t>
  </si>
  <si>
    <t>Магазин  отопление</t>
  </si>
  <si>
    <t>Магазин  ГВС</t>
  </si>
  <si>
    <t>Прибыль ТСЖ</t>
  </si>
  <si>
    <t>2.2</t>
  </si>
  <si>
    <t>платные услуги</t>
  </si>
  <si>
    <t>2.3</t>
  </si>
  <si>
    <t>аренда</t>
  </si>
  <si>
    <t>4.5.10.9</t>
  </si>
  <si>
    <t>расходы за счет прибыли</t>
  </si>
  <si>
    <t>Остатки денежных средств по прибыли</t>
  </si>
  <si>
    <t>Итого остатки денежных средств</t>
  </si>
  <si>
    <t>Товарищество собственников жилья "Уютный дом"</t>
  </si>
  <si>
    <t>г.Дивногорск, ул.Б.Полевого, д.16, кв.80</t>
  </si>
  <si>
    <t>УК</t>
  </si>
  <si>
    <t>Руководитель</t>
  </si>
  <si>
    <t>Кириллова Марина Витальевна</t>
  </si>
  <si>
    <t xml:space="preserve">Адрес: </t>
  </si>
  <si>
    <t>Гл.бухгалтер</t>
  </si>
  <si>
    <t>Калашникова Татьяна Николаевна</t>
  </si>
  <si>
    <t>тел.</t>
  </si>
  <si>
    <t>3-85-26</t>
  </si>
  <si>
    <t>E-mail:</t>
  </si>
  <si>
    <t xml:space="preserve">kalashnikova_tn@mail.ru </t>
  </si>
  <si>
    <t>Адрес многоквартирного дома</t>
  </si>
  <si>
    <t>Наименование статей</t>
  </si>
  <si>
    <t>коммунальные услуги офис, в  том числе</t>
  </si>
  <si>
    <t xml:space="preserve"> По статье "Содержание и текущий ремонт"</t>
  </si>
  <si>
    <t>ВСЕГО РАСХОДОВ</t>
  </si>
  <si>
    <t>ВСЕГО ДОХОДОВ (кассовые)</t>
  </si>
  <si>
    <r>
      <t xml:space="preserve">Фактические поступления и выплаты за </t>
    </r>
    <r>
      <rPr>
        <b/>
        <sz val="16"/>
        <color indexed="8"/>
        <rFont val="Times New Roman"/>
        <family val="1"/>
      </rPr>
      <t xml:space="preserve">12 месяцев 2010г.                                                 </t>
    </r>
  </si>
  <si>
    <t>Товарищество собственников жилья "Строитель-13"</t>
  </si>
  <si>
    <t>г.Дивногорск, ул.30 лет Победы, д.13, кв.5</t>
  </si>
  <si>
    <t>Киселев Валерий Георгиевич</t>
  </si>
  <si>
    <t>Грачева Лариса Александровна</t>
  </si>
  <si>
    <t>3-95-05</t>
  </si>
  <si>
    <t>tsg-13@mail.ru</t>
  </si>
  <si>
    <t>30 лет Победы,13</t>
  </si>
  <si>
    <t>Управление</t>
  </si>
  <si>
    <t>Паспортное обслуживание</t>
  </si>
  <si>
    <t>Расчетно-информационное обслуживание, начисление, учет платежей.</t>
  </si>
  <si>
    <t>Зарплата адм. персонала</t>
  </si>
  <si>
    <t>Содержание конторы</t>
  </si>
  <si>
    <t>канц.товары</t>
  </si>
  <si>
    <t>Консультационные услуги</t>
  </si>
  <si>
    <t>Повышение квалификации</t>
  </si>
  <si>
    <t>Услуги банка</t>
  </si>
  <si>
    <t>прочие</t>
  </si>
  <si>
    <t>Дотация на вывоз ТБО</t>
  </si>
  <si>
    <t>Электроснабжение</t>
  </si>
  <si>
    <t>Электроснабжение подъездов</t>
  </si>
  <si>
    <t>Электроснабжение лифтов</t>
  </si>
  <si>
    <t>Санитарное состояние</t>
  </si>
  <si>
    <t>Уборка мест общего пользования и придомовой территории</t>
  </si>
  <si>
    <t>Обслуживание общедомового прибора учета</t>
  </si>
  <si>
    <t>Материалы</t>
  </si>
  <si>
    <t>инвентарь</t>
  </si>
  <si>
    <t>Ремонт кровли</t>
  </si>
  <si>
    <t>Ремонт и остекление окон</t>
  </si>
  <si>
    <t>Прочее</t>
  </si>
  <si>
    <t>Страхование имущества от третьих лиц</t>
  </si>
  <si>
    <t>Страхование лифтов</t>
  </si>
  <si>
    <t>Транспортная услуга</t>
  </si>
  <si>
    <t>Чкалова, 72</t>
  </si>
  <si>
    <t>Наименование статьи</t>
  </si>
  <si>
    <t>тыс.руб.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</si>
  <si>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</si>
  <si>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</si>
  <si>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</si>
  <si>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</si>
  <si>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</si>
  <si>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</si>
  <si>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</si>
  <si>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</si>
  <si>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</si>
  <si>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3.1.</t>
  </si>
  <si>
    <t>3.2.</t>
  </si>
  <si>
    <t>4.1.</t>
  </si>
  <si>
    <t>5.1.</t>
  </si>
  <si>
    <t>5.2.</t>
  </si>
  <si>
    <t>5.3.</t>
  </si>
  <si>
    <t>6.1.</t>
  </si>
  <si>
    <t>7.1.</t>
  </si>
  <si>
    <t>7.2.</t>
  </si>
  <si>
    <t>7.3.</t>
  </si>
  <si>
    <t>Текущие и планируемые расходы</t>
  </si>
  <si>
    <t>Ремонт  и обслуживание инженерного оборудования ,  в том числе</t>
  </si>
  <si>
    <t>подготовка к зиме</t>
  </si>
  <si>
    <t>5.4.</t>
  </si>
  <si>
    <t xml:space="preserve">Ремонт общедомового имущества, в том числе </t>
  </si>
  <si>
    <t>6.2.</t>
  </si>
  <si>
    <t>ВСЕГО ДОХОДОВ</t>
  </si>
  <si>
    <t>рублей</t>
  </si>
  <si>
    <t>Расходы по ст."Содержание и текущий ремонт", всего, в т.ч.</t>
  </si>
  <si>
    <t>Товарищество собственников жилья "Олимп"</t>
  </si>
  <si>
    <t>Адамчук Игорь Николаевич</t>
  </si>
  <si>
    <t>3-53-32</t>
  </si>
  <si>
    <t>tsjolymp@mail.ru</t>
  </si>
  <si>
    <t>Голикова Наталья Владимировна</t>
  </si>
  <si>
    <t>Машиностр.13</t>
  </si>
  <si>
    <t>Машиностр.15</t>
  </si>
  <si>
    <t>Машиностр.17</t>
  </si>
  <si>
    <t>Чкал. 51</t>
  </si>
  <si>
    <t>Чкал.53</t>
  </si>
  <si>
    <t>Чкал. 55</t>
  </si>
  <si>
    <t>Чкал. 57</t>
  </si>
  <si>
    <t>Всего</t>
  </si>
  <si>
    <t>Оплачено в 2010г</t>
  </si>
  <si>
    <t>Израсходовано:</t>
  </si>
  <si>
    <t>Ремонт кровли и межпан. шв.</t>
  </si>
  <si>
    <t>Ремонт 1 подъезда</t>
  </si>
  <si>
    <t>Ремонт крыши</t>
  </si>
  <si>
    <t>Погашен перерасход за 2009</t>
  </si>
  <si>
    <t>Перечисл. В резервн. Фонд</t>
  </si>
  <si>
    <t>Канц. товары,хоз. Товары,</t>
  </si>
  <si>
    <t>Обслуживание ККМ</t>
  </si>
  <si>
    <t xml:space="preserve">Аренда механизмов и </t>
  </si>
  <si>
    <t>а/транспорта по уборке снега</t>
  </si>
  <si>
    <t>Выдана з/плата</t>
  </si>
  <si>
    <t>Налоги</t>
  </si>
  <si>
    <t>Приобретены материалы</t>
  </si>
  <si>
    <t>Услуги связи</t>
  </si>
  <si>
    <t>Аренда л/автомобиля</t>
  </si>
  <si>
    <t>Аренда офиса</t>
  </si>
  <si>
    <t>Обучение специалистов</t>
  </si>
  <si>
    <t>Информационный материал</t>
  </si>
  <si>
    <t>Обслуж. а/м, ГСМ</t>
  </si>
  <si>
    <t>Потребление э/энергии</t>
  </si>
  <si>
    <t>Начислено населению жилищная услуга</t>
  </si>
  <si>
    <t>в том числе по статье: Кап.ремонт</t>
  </si>
  <si>
    <t>по статье "Содерж. и тек. Ремонт"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</si>
  <si>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</si>
  <si>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</si>
  <si>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</si>
  <si>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</si>
  <si>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</si>
  <si>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</si>
  <si>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</si>
  <si>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</si>
  <si>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страхование, содерж. Орг.техники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</si>
  <si>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</si>
  <si>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</si>
  <si>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</si>
  <si>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</si>
  <si>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</si>
  <si>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</si>
  <si>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</si>
  <si>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</si>
  <si>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</si>
  <si>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3.2.14.</t>
  </si>
  <si>
    <t>3.2.15.</t>
  </si>
  <si>
    <t>3.2.16.</t>
  </si>
  <si>
    <t>3.2.17.</t>
  </si>
  <si>
    <t>3.2.18.</t>
  </si>
  <si>
    <t xml:space="preserve"> По статье "Содержание и текущий ремонт", "Капитальный ремонт"</t>
  </si>
  <si>
    <t>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</si>
</sst>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6"/>
      <color theme="1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8" fillId="13" borderId="11" xfId="0" applyNumberFormat="1" applyFont="1" applyFill="1" applyBorder="1" applyAlignment="1">
      <alignment/>
    </xf>
    <xf numFmtId="4" fontId="4" fillId="13" borderId="11" xfId="0" applyNumberFormat="1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13" borderId="12" xfId="0" applyFont="1" applyFill="1" applyBorder="1" applyAlignment="1">
      <alignment/>
    </xf>
    <xf numFmtId="0" fontId="59" fillId="13" borderId="13" xfId="0" applyFont="1" applyFill="1" applyBorder="1" applyAlignment="1">
      <alignment/>
    </xf>
    <xf numFmtId="0" fontId="59" fillId="13" borderId="14" xfId="0" applyFont="1" applyFill="1" applyBorder="1" applyAlignment="1">
      <alignment/>
    </xf>
    <xf numFmtId="0" fontId="57" fillId="13" borderId="15" xfId="0" applyFont="1" applyFill="1" applyBorder="1" applyAlignment="1">
      <alignment/>
    </xf>
    <xf numFmtId="0" fontId="59" fillId="13" borderId="0" xfId="0" applyFont="1" applyFill="1" applyBorder="1" applyAlignment="1">
      <alignment/>
    </xf>
    <xf numFmtId="0" fontId="58" fillId="13" borderId="16" xfId="0" applyFont="1" applyFill="1" applyBorder="1" applyAlignment="1">
      <alignment/>
    </xf>
    <xf numFmtId="0" fontId="57" fillId="13" borderId="0" xfId="0" applyFont="1" applyFill="1" applyBorder="1" applyAlignment="1">
      <alignment/>
    </xf>
    <xf numFmtId="0" fontId="57" fillId="13" borderId="16" xfId="0" applyFont="1" applyFill="1" applyBorder="1" applyAlignment="1">
      <alignment/>
    </xf>
    <xf numFmtId="0" fontId="58" fillId="13" borderId="0" xfId="0" applyFont="1" applyFill="1" applyBorder="1" applyAlignment="1">
      <alignment/>
    </xf>
    <xf numFmtId="0" fontId="60" fillId="13" borderId="0" xfId="42" applyFont="1" applyFill="1" applyBorder="1" applyAlignment="1" applyProtection="1">
      <alignment/>
      <protection/>
    </xf>
    <xf numFmtId="0" fontId="57" fillId="13" borderId="17" xfId="0" applyFont="1" applyFill="1" applyBorder="1" applyAlignment="1">
      <alignment/>
    </xf>
    <xf numFmtId="0" fontId="57" fillId="13" borderId="18" xfId="0" applyFont="1" applyFill="1" applyBorder="1" applyAlignment="1">
      <alignment/>
    </xf>
    <xf numFmtId="0" fontId="57" fillId="13" borderId="19" xfId="0" applyFont="1" applyFill="1" applyBorder="1" applyAlignment="1">
      <alignment/>
    </xf>
    <xf numFmtId="49" fontId="57" fillId="0" borderId="0" xfId="0" applyNumberFormat="1" applyFont="1" applyAlignment="1">
      <alignment/>
    </xf>
    <xf numFmtId="49" fontId="57" fillId="0" borderId="11" xfId="0" applyNumberFormat="1" applyFont="1" applyBorder="1" applyAlignment="1">
      <alignment/>
    </xf>
    <xf numFmtId="0" fontId="57" fillId="0" borderId="11" xfId="0" applyFont="1" applyBorder="1" applyAlignment="1">
      <alignment/>
    </xf>
    <xf numFmtId="0" fontId="57" fillId="13" borderId="11" xfId="0" applyFont="1" applyFill="1" applyBorder="1" applyAlignment="1">
      <alignment/>
    </xf>
    <xf numFmtId="49" fontId="57" fillId="13" borderId="11" xfId="0" applyNumberFormat="1" applyFont="1" applyFill="1" applyBorder="1" applyAlignment="1">
      <alignment/>
    </xf>
    <xf numFmtId="2" fontId="57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61" fillId="13" borderId="0" xfId="42" applyFont="1" applyFill="1" applyBorder="1" applyAlignment="1" applyProtection="1">
      <alignment/>
      <protection/>
    </xf>
    <xf numFmtId="0" fontId="7" fillId="13" borderId="20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7" fillId="13" borderId="22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3" fillId="0" borderId="23" xfId="0" applyFont="1" applyBorder="1" applyAlignment="1">
      <alignment vertical="top" wrapText="1"/>
    </xf>
    <xf numFmtId="0" fontId="57" fillId="0" borderId="11" xfId="0" applyFont="1" applyBorder="1" applyAlignment="1">
      <alignment horizontal="center"/>
    </xf>
    <xf numFmtId="0" fontId="62" fillId="0" borderId="11" xfId="0" applyFont="1" applyFill="1" applyBorder="1" applyAlignment="1">
      <alignment horizontal="center" vertical="top" wrapText="1"/>
    </xf>
    <xf numFmtId="16" fontId="5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64" fillId="13" borderId="11" xfId="0" applyFont="1" applyFill="1" applyBorder="1" applyAlignment="1">
      <alignment horizontal="center"/>
    </xf>
    <xf numFmtId="0" fontId="65" fillId="13" borderId="23" xfId="0" applyFont="1" applyFill="1" applyBorder="1" applyAlignment="1">
      <alignment vertical="top" wrapText="1"/>
    </xf>
    <xf numFmtId="49" fontId="4" fillId="13" borderId="11" xfId="0" applyNumberFormat="1" applyFont="1" applyFill="1" applyBorder="1" applyAlignment="1">
      <alignment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66" fillId="13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5" fillId="0" borderId="23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16" fontId="66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63" fillId="0" borderId="23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2" fontId="62" fillId="13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/>
    </xf>
    <xf numFmtId="2" fontId="62" fillId="13" borderId="11" xfId="0" applyNumberFormat="1" applyFont="1" applyFill="1" applyBorder="1" applyAlignment="1">
      <alignment horizontal="center" vertical="center"/>
    </xf>
    <xf numFmtId="0" fontId="62" fillId="13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2" fillId="13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4" fillId="13" borderId="25" xfId="0" applyFont="1" applyFill="1" applyBorder="1" applyAlignment="1">
      <alignment/>
    </xf>
    <xf numFmtId="2" fontId="64" fillId="13" borderId="11" xfId="0" applyNumberFormat="1" applyFont="1" applyFill="1" applyBorder="1" applyAlignment="1">
      <alignment horizontal="center"/>
    </xf>
    <xf numFmtId="0" fontId="57" fillId="0" borderId="0" xfId="0" applyFont="1" applyAlignment="1">
      <alignment horizontal="right"/>
    </xf>
    <xf numFmtId="0" fontId="44" fillId="13" borderId="0" xfId="42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1" fillId="0" borderId="25" xfId="0" applyFont="1" applyBorder="1" applyAlignment="1">
      <alignment/>
    </xf>
    <xf numFmtId="0" fontId="21" fillId="13" borderId="11" xfId="0" applyFont="1" applyFill="1" applyBorder="1" applyAlignment="1">
      <alignment/>
    </xf>
    <xf numFmtId="0" fontId="22" fillId="13" borderId="11" xfId="0" applyFont="1" applyFill="1" applyBorder="1" applyAlignment="1">
      <alignment/>
    </xf>
    <xf numFmtId="0" fontId="22" fillId="13" borderId="26" xfId="0" applyFont="1" applyFill="1" applyBorder="1" applyAlignment="1">
      <alignment/>
    </xf>
    <xf numFmtId="0" fontId="21" fillId="13" borderId="27" xfId="0" applyFont="1" applyFill="1" applyBorder="1" applyAlignment="1">
      <alignment/>
    </xf>
    <xf numFmtId="0" fontId="57" fillId="13" borderId="11" xfId="0" applyFont="1" applyFill="1" applyBorder="1" applyAlignment="1">
      <alignment horizontal="center"/>
    </xf>
    <xf numFmtId="0" fontId="57" fillId="13" borderId="24" xfId="0" applyFont="1" applyFill="1" applyBorder="1" applyAlignment="1">
      <alignment horizontal="center"/>
    </xf>
    <xf numFmtId="0" fontId="21" fillId="13" borderId="24" xfId="0" applyFont="1" applyFill="1" applyBorder="1" applyAlignment="1">
      <alignment/>
    </xf>
    <xf numFmtId="43" fontId="22" fillId="13" borderId="28" xfId="0" applyNumberFormat="1" applyFont="1" applyFill="1" applyBorder="1" applyAlignment="1">
      <alignment/>
    </xf>
    <xf numFmtId="43" fontId="4" fillId="0" borderId="11" xfId="0" applyNumberFormat="1" applyFont="1" applyBorder="1" applyAlignment="1">
      <alignment/>
    </xf>
    <xf numFmtId="43" fontId="23" fillId="0" borderId="11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4" fillId="13" borderId="11" xfId="0" applyNumberFormat="1" applyFont="1" applyFill="1" applyBorder="1" applyAlignment="1">
      <alignment/>
    </xf>
    <xf numFmtId="43" fontId="67" fillId="0" borderId="11" xfId="0" applyNumberFormat="1" applyFont="1" applyBorder="1" applyAlignment="1">
      <alignment/>
    </xf>
    <xf numFmtId="43" fontId="4" fillId="13" borderId="24" xfId="0" applyNumberFormat="1" applyFont="1" applyFill="1" applyBorder="1" applyAlignment="1">
      <alignment/>
    </xf>
    <xf numFmtId="43" fontId="23" fillId="13" borderId="24" xfId="0" applyNumberFormat="1" applyFont="1" applyFill="1" applyBorder="1" applyAlignment="1">
      <alignment/>
    </xf>
    <xf numFmtId="43" fontId="23" fillId="13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64" fillId="13" borderId="11" xfId="0" applyFont="1" applyFill="1" applyBorder="1" applyAlignment="1">
      <alignment/>
    </xf>
    <xf numFmtId="0" fontId="48" fillId="13" borderId="11" xfId="0" applyFont="1" applyFill="1" applyBorder="1" applyAlignment="1">
      <alignment/>
    </xf>
    <xf numFmtId="43" fontId="48" fillId="13" borderId="11" xfId="0" applyNumberFormat="1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29" xfId="0" applyFont="1" applyBorder="1" applyAlignment="1">
      <alignment/>
    </xf>
    <xf numFmtId="0" fontId="57" fillId="0" borderId="23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64" fillId="13" borderId="11" xfId="0" applyFont="1" applyFill="1" applyBorder="1" applyAlignment="1">
      <alignment/>
    </xf>
    <xf numFmtId="0" fontId="64" fillId="13" borderId="11" xfId="0" applyFont="1" applyFill="1" applyBorder="1" applyAlignment="1">
      <alignment horizontal="left"/>
    </xf>
    <xf numFmtId="0" fontId="4" fillId="13" borderId="25" xfId="0" applyFont="1" applyFill="1" applyBorder="1" applyAlignment="1">
      <alignment/>
    </xf>
    <xf numFmtId="0" fontId="4" fillId="13" borderId="29" xfId="0" applyFont="1" applyFill="1" applyBorder="1" applyAlignment="1">
      <alignment/>
    </xf>
    <xf numFmtId="0" fontId="4" fillId="13" borderId="23" xfId="0" applyFont="1" applyFill="1" applyBorder="1" applyAlignment="1">
      <alignment/>
    </xf>
    <xf numFmtId="0" fontId="57" fillId="0" borderId="25" xfId="0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49" fontId="57" fillId="0" borderId="29" xfId="0" applyNumberFormat="1" applyFont="1" applyBorder="1" applyAlignment="1">
      <alignment horizontal="center"/>
    </xf>
    <xf numFmtId="49" fontId="57" fillId="0" borderId="23" xfId="0" applyNumberFormat="1" applyFont="1" applyBorder="1" applyAlignment="1">
      <alignment horizontal="center"/>
    </xf>
    <xf numFmtId="0" fontId="57" fillId="0" borderId="25" xfId="0" applyFont="1" applyBorder="1" applyAlignment="1">
      <alignment horizontal="left" wrapText="1"/>
    </xf>
    <xf numFmtId="0" fontId="57" fillId="0" borderId="29" xfId="0" applyFont="1" applyBorder="1" applyAlignment="1">
      <alignment horizontal="left" wrapText="1"/>
    </xf>
    <xf numFmtId="0" fontId="57" fillId="0" borderId="23" xfId="0" applyFont="1" applyBorder="1" applyAlignment="1">
      <alignment horizontal="left" wrapText="1"/>
    </xf>
    <xf numFmtId="0" fontId="68" fillId="13" borderId="30" xfId="0" applyFont="1" applyFill="1" applyBorder="1" applyAlignment="1">
      <alignment horizontal="center"/>
    </xf>
    <xf numFmtId="0" fontId="68" fillId="13" borderId="31" xfId="0" applyFont="1" applyFill="1" applyBorder="1" applyAlignment="1">
      <alignment horizontal="center"/>
    </xf>
    <xf numFmtId="0" fontId="68" fillId="13" borderId="32" xfId="0" applyFont="1" applyFill="1" applyBorder="1" applyAlignment="1">
      <alignment horizontal="center"/>
    </xf>
    <xf numFmtId="0" fontId="64" fillId="13" borderId="12" xfId="0" applyFont="1" applyFill="1" applyBorder="1" applyAlignment="1">
      <alignment horizontal="center"/>
    </xf>
    <xf numFmtId="0" fontId="64" fillId="13" borderId="13" xfId="0" applyFont="1" applyFill="1" applyBorder="1" applyAlignment="1">
      <alignment horizontal="center"/>
    </xf>
    <xf numFmtId="0" fontId="64" fillId="13" borderId="14" xfId="0" applyFont="1" applyFill="1" applyBorder="1" applyAlignment="1">
      <alignment horizontal="center"/>
    </xf>
    <xf numFmtId="0" fontId="64" fillId="13" borderId="17" xfId="0" applyFont="1" applyFill="1" applyBorder="1" applyAlignment="1">
      <alignment horizontal="center"/>
    </xf>
    <xf numFmtId="0" fontId="64" fillId="13" borderId="18" xfId="0" applyFont="1" applyFill="1" applyBorder="1" applyAlignment="1">
      <alignment horizontal="center"/>
    </xf>
    <xf numFmtId="0" fontId="64" fillId="13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62" fillId="13" borderId="12" xfId="0" applyFont="1" applyFill="1" applyBorder="1" applyAlignment="1">
      <alignment horizontal="center" vertical="top" wrapText="1"/>
    </xf>
    <xf numFmtId="0" fontId="62" fillId="13" borderId="14" xfId="0" applyFont="1" applyFill="1" applyBorder="1" applyAlignment="1">
      <alignment horizontal="center" vertical="top" wrapText="1"/>
    </xf>
    <xf numFmtId="0" fontId="62" fillId="13" borderId="15" xfId="0" applyFont="1" applyFill="1" applyBorder="1" applyAlignment="1">
      <alignment horizontal="center" vertical="top" wrapText="1"/>
    </xf>
    <xf numFmtId="0" fontId="62" fillId="13" borderId="19" xfId="0" applyFont="1" applyFill="1" applyBorder="1" applyAlignment="1">
      <alignment horizontal="center" vertical="top" wrapText="1"/>
    </xf>
    <xf numFmtId="0" fontId="62" fillId="0" borderId="25" xfId="0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62" fillId="13" borderId="13" xfId="0" applyFont="1" applyFill="1" applyBorder="1" applyAlignment="1">
      <alignment horizontal="center" vertical="top" wrapText="1"/>
    </xf>
    <xf numFmtId="0" fontId="62" fillId="13" borderId="17" xfId="0" applyFont="1" applyFill="1" applyBorder="1" applyAlignment="1">
      <alignment horizontal="center" vertical="top" wrapText="1"/>
    </xf>
    <xf numFmtId="0" fontId="62" fillId="13" borderId="18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ashnikova_t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sjolymp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zoomScale="110" zoomScaleNormal="110" zoomScalePageLayoutView="0" workbookViewId="0" topLeftCell="A1">
      <selection activeCell="L15" sqref="L15"/>
    </sheetView>
  </sheetViews>
  <sheetFormatPr defaultColWidth="9.140625" defaultRowHeight="15"/>
  <cols>
    <col min="1" max="1" width="7.7109375" style="13" customWidth="1"/>
    <col min="2" max="2" width="18.57421875" style="13" customWidth="1"/>
    <col min="3" max="3" width="9.140625" style="13" customWidth="1"/>
    <col min="4" max="4" width="28.421875" style="13" customWidth="1"/>
    <col min="5" max="5" width="15.421875" style="13" customWidth="1"/>
    <col min="6" max="6" width="16.00390625" style="13" customWidth="1"/>
    <col min="7" max="8" width="17.8515625" style="13" customWidth="1"/>
    <col min="9" max="16384" width="9.140625" style="13" customWidth="1"/>
  </cols>
  <sheetData>
    <row r="1" ht="15.75" thickBot="1"/>
    <row r="2" spans="2:8" s="14" customFormat="1" ht="20.25">
      <c r="B2" s="15" t="s">
        <v>78</v>
      </c>
      <c r="C2" s="16" t="s">
        <v>76</v>
      </c>
      <c r="D2" s="16"/>
      <c r="E2" s="16"/>
      <c r="F2" s="16"/>
      <c r="G2" s="16"/>
      <c r="H2" s="17"/>
    </row>
    <row r="3" spans="2:8" s="14" customFormat="1" ht="20.25">
      <c r="B3" s="18" t="s">
        <v>81</v>
      </c>
      <c r="C3" s="19" t="s">
        <v>77</v>
      </c>
      <c r="D3" s="19"/>
      <c r="E3" s="19"/>
      <c r="F3" s="19"/>
      <c r="G3" s="19"/>
      <c r="H3" s="20"/>
    </row>
    <row r="4" spans="2:8" ht="21" customHeight="1">
      <c r="B4" s="18" t="s">
        <v>79</v>
      </c>
      <c r="C4" s="19" t="s">
        <v>80</v>
      </c>
      <c r="D4" s="21"/>
      <c r="E4" s="21"/>
      <c r="F4" s="21"/>
      <c r="G4" s="21"/>
      <c r="H4" s="22"/>
    </row>
    <row r="5" spans="2:8" ht="20.25">
      <c r="B5" s="18" t="s">
        <v>82</v>
      </c>
      <c r="C5" s="19" t="s">
        <v>83</v>
      </c>
      <c r="D5" s="21"/>
      <c r="E5" s="21"/>
      <c r="F5" s="21"/>
      <c r="G5" s="21"/>
      <c r="H5" s="22"/>
    </row>
    <row r="6" spans="2:8" ht="20.25">
      <c r="B6" s="18" t="s">
        <v>84</v>
      </c>
      <c r="C6" s="23" t="s">
        <v>85</v>
      </c>
      <c r="D6" s="21"/>
      <c r="E6" s="21"/>
      <c r="F6" s="21"/>
      <c r="G6" s="21"/>
      <c r="H6" s="22"/>
    </row>
    <row r="7" spans="2:8" ht="15">
      <c r="B7" s="18" t="s">
        <v>86</v>
      </c>
      <c r="C7" s="24" t="s">
        <v>87</v>
      </c>
      <c r="D7" s="21"/>
      <c r="E7" s="21"/>
      <c r="F7" s="21"/>
      <c r="G7" s="21"/>
      <c r="H7" s="22"/>
    </row>
    <row r="8" spans="2:8" ht="15.75" thickBot="1">
      <c r="B8" s="25"/>
      <c r="C8" s="26"/>
      <c r="D8" s="26"/>
      <c r="E8" s="26"/>
      <c r="F8" s="26"/>
      <c r="G8" s="26"/>
      <c r="H8" s="27"/>
    </row>
    <row r="10" spans="1:8" ht="25.5" customHeight="1">
      <c r="A10" s="110" t="s">
        <v>94</v>
      </c>
      <c r="B10" s="110"/>
      <c r="C10" s="110"/>
      <c r="D10" s="110"/>
      <c r="E10" s="110"/>
      <c r="F10" s="110"/>
      <c r="G10" s="110"/>
      <c r="H10" s="110"/>
    </row>
    <row r="11" spans="1:8" ht="23.25" customHeight="1">
      <c r="A11" s="110" t="s">
        <v>91</v>
      </c>
      <c r="B11" s="110"/>
      <c r="C11" s="110"/>
      <c r="D11" s="110"/>
      <c r="E11" s="110"/>
      <c r="F11" s="110"/>
      <c r="G11" s="110"/>
      <c r="H11" s="110"/>
    </row>
    <row r="12" ht="15.75" thickBot="1">
      <c r="H12" s="81" t="s">
        <v>156</v>
      </c>
    </row>
    <row r="13" spans="1:8" ht="19.5" thickBot="1">
      <c r="A13" s="127" t="s">
        <v>89</v>
      </c>
      <c r="B13" s="128"/>
      <c r="C13" s="128"/>
      <c r="D13" s="129"/>
      <c r="E13" s="124" t="s">
        <v>88</v>
      </c>
      <c r="F13" s="125"/>
      <c r="G13" s="125"/>
      <c r="H13" s="126"/>
    </row>
    <row r="14" spans="1:8" ht="25.5" customHeight="1" thickBot="1">
      <c r="A14" s="130"/>
      <c r="B14" s="131"/>
      <c r="C14" s="131"/>
      <c r="D14" s="132"/>
      <c r="E14" s="52" t="s">
        <v>0</v>
      </c>
      <c r="F14" s="53" t="s">
        <v>1</v>
      </c>
      <c r="G14" s="53" t="s">
        <v>2</v>
      </c>
      <c r="H14" s="54" t="s">
        <v>3</v>
      </c>
    </row>
    <row r="15" spans="1:8" ht="15">
      <c r="A15" s="133" t="s">
        <v>4</v>
      </c>
      <c r="B15" s="133"/>
      <c r="C15" s="133"/>
      <c r="D15" s="133"/>
      <c r="E15" s="7">
        <v>794000.06</v>
      </c>
      <c r="F15" s="9">
        <v>805438.92</v>
      </c>
      <c r="G15" s="7">
        <v>1072560.32</v>
      </c>
      <c r="H15" s="7">
        <v>2671999.3</v>
      </c>
    </row>
    <row r="16" spans="1:8" ht="15">
      <c r="A16" s="134" t="s">
        <v>5</v>
      </c>
      <c r="B16" s="134"/>
      <c r="C16" s="134"/>
      <c r="D16" s="134"/>
      <c r="E16" s="5">
        <v>-222126.98</v>
      </c>
      <c r="F16" s="5">
        <v>-205566.36</v>
      </c>
      <c r="G16" s="6"/>
      <c r="H16" s="5">
        <v>-427693.34</v>
      </c>
    </row>
    <row r="17" spans="1:8" ht="15">
      <c r="A17" s="134" t="s">
        <v>6</v>
      </c>
      <c r="B17" s="134"/>
      <c r="C17" s="134"/>
      <c r="D17" s="134"/>
      <c r="E17" s="5">
        <v>571873.08</v>
      </c>
      <c r="F17" s="5">
        <v>599872.56</v>
      </c>
      <c r="G17" s="5">
        <v>1072560.32</v>
      </c>
      <c r="H17" s="5">
        <v>2244305.96</v>
      </c>
    </row>
    <row r="18" spans="1:8" ht="15">
      <c r="A18" s="133" t="s">
        <v>7</v>
      </c>
      <c r="B18" s="133"/>
      <c r="C18" s="133"/>
      <c r="D18" s="133"/>
      <c r="E18" s="7">
        <v>585998.1050633357</v>
      </c>
      <c r="F18" s="7">
        <v>619674.9894450614</v>
      </c>
      <c r="G18" s="7">
        <v>1058627.4143781716</v>
      </c>
      <c r="H18" s="7">
        <v>2264300.5088865687</v>
      </c>
    </row>
    <row r="19" spans="1:8" ht="15">
      <c r="A19" s="119"/>
      <c r="B19" s="119"/>
      <c r="C19" s="119"/>
      <c r="D19" s="120"/>
      <c r="E19" s="1"/>
      <c r="F19" s="1"/>
      <c r="G19" s="1"/>
      <c r="H19" s="1"/>
    </row>
    <row r="20" spans="1:8" ht="15">
      <c r="A20" s="51" t="s">
        <v>8</v>
      </c>
      <c r="B20" s="12" t="s">
        <v>149</v>
      </c>
      <c r="C20" s="12"/>
      <c r="D20" s="12"/>
      <c r="E20" s="11">
        <f>E21+E22+E23+E24+E25+E26</f>
        <v>67440.02326287821</v>
      </c>
      <c r="F20" s="11">
        <f>F21+F22+F23+F24+F25+F26</f>
        <v>65742.13091418086</v>
      </c>
      <c r="G20" s="11">
        <f>G21+G22+G23+G24+G25+G26</f>
        <v>76411.36479790405</v>
      </c>
      <c r="H20" s="11">
        <f>H21+H22+H23+H24+H25+H26</f>
        <v>209593.5189749631</v>
      </c>
    </row>
    <row r="21" spans="1:8" ht="15">
      <c r="A21" s="29" t="s">
        <v>9</v>
      </c>
      <c r="B21" s="30" t="s">
        <v>10</v>
      </c>
      <c r="C21" s="30"/>
      <c r="D21" s="30"/>
      <c r="E21" s="5">
        <v>30503</v>
      </c>
      <c r="F21" s="5">
        <v>30503</v>
      </c>
      <c r="G21" s="5">
        <v>34510.41</v>
      </c>
      <c r="H21" s="5">
        <v>95516.41</v>
      </c>
    </row>
    <row r="22" spans="1:8" ht="15">
      <c r="A22" s="29" t="s">
        <v>11</v>
      </c>
      <c r="B22" s="30" t="s">
        <v>12</v>
      </c>
      <c r="C22" s="30"/>
      <c r="D22" s="30"/>
      <c r="E22" s="8">
        <v>1375.2870697779567</v>
      </c>
      <c r="F22" s="8">
        <v>1395.1003059011368</v>
      </c>
      <c r="G22" s="8">
        <v>1857.5726243209067</v>
      </c>
      <c r="H22" s="5">
        <v>4627.96</v>
      </c>
    </row>
    <row r="23" spans="1:8" ht="15">
      <c r="A23" s="29" t="s">
        <v>13</v>
      </c>
      <c r="B23" s="30" t="s">
        <v>14</v>
      </c>
      <c r="C23" s="30"/>
      <c r="D23" s="30"/>
      <c r="E23" s="5">
        <v>16608.793787265466</v>
      </c>
      <c r="F23" s="8">
        <v>16933.23188243195</v>
      </c>
      <c r="G23" s="5">
        <v>22889.25433030258</v>
      </c>
      <c r="H23" s="5">
        <v>56431.28</v>
      </c>
    </row>
    <row r="24" spans="1:8" ht="15">
      <c r="A24" s="29" t="s">
        <v>15</v>
      </c>
      <c r="B24" s="30" t="s">
        <v>16</v>
      </c>
      <c r="C24" s="30"/>
      <c r="D24" s="30"/>
      <c r="E24" s="8">
        <v>1923.2194872446996</v>
      </c>
      <c r="F24" s="8">
        <v>1950.9265766624987</v>
      </c>
      <c r="G24" s="8">
        <v>2597.653936092802</v>
      </c>
      <c r="H24" s="5">
        <v>6471.8</v>
      </c>
    </row>
    <row r="25" spans="1:8" ht="15">
      <c r="A25" s="29" t="s">
        <v>17</v>
      </c>
      <c r="B25" s="30" t="s">
        <v>18</v>
      </c>
      <c r="C25" s="30"/>
      <c r="D25" s="30"/>
      <c r="E25" s="8">
        <v>3641.6745522751835</v>
      </c>
      <c r="F25" s="8">
        <v>3694.138768200411</v>
      </c>
      <c r="G25" s="8">
        <v>4918.736679524404</v>
      </c>
      <c r="H25" s="5">
        <v>12254.55</v>
      </c>
    </row>
    <row r="26" spans="1:8" ht="15">
      <c r="A26" s="29" t="s">
        <v>19</v>
      </c>
      <c r="B26" s="30" t="s">
        <v>20</v>
      </c>
      <c r="C26" s="30"/>
      <c r="D26" s="30"/>
      <c r="E26" s="5">
        <v>13388.048366314904</v>
      </c>
      <c r="F26" s="5">
        <v>11265.73338098486</v>
      </c>
      <c r="G26" s="5">
        <v>9637.73722766335</v>
      </c>
      <c r="H26" s="5">
        <v>34291.51897496311</v>
      </c>
    </row>
    <row r="27" spans="1:8" ht="15">
      <c r="A27" s="119"/>
      <c r="B27" s="119"/>
      <c r="C27" s="119"/>
      <c r="D27" s="120"/>
      <c r="E27" s="1"/>
      <c r="F27" s="1"/>
      <c r="G27" s="1"/>
      <c r="H27" s="1"/>
    </row>
    <row r="28" spans="1:8" ht="15">
      <c r="A28" s="51" t="s">
        <v>21</v>
      </c>
      <c r="B28" s="12" t="s">
        <v>22</v>
      </c>
      <c r="C28" s="12"/>
      <c r="D28" s="12"/>
      <c r="E28" s="11">
        <v>476424.5505779628</v>
      </c>
      <c r="F28" s="11">
        <v>483288.21731555904</v>
      </c>
      <c r="G28" s="11">
        <v>643497.0721064797</v>
      </c>
      <c r="H28" s="11">
        <v>1603209.84</v>
      </c>
    </row>
    <row r="29" spans="1:8" ht="15">
      <c r="A29" s="29"/>
      <c r="B29" s="116" t="s">
        <v>23</v>
      </c>
      <c r="C29" s="117"/>
      <c r="D29" s="118"/>
      <c r="E29" s="5"/>
      <c r="F29" s="5"/>
      <c r="G29" s="5"/>
      <c r="H29" s="5"/>
    </row>
    <row r="30" spans="1:8" ht="15">
      <c r="A30" s="29" t="s">
        <v>24</v>
      </c>
      <c r="B30" s="116" t="s">
        <v>25</v>
      </c>
      <c r="C30" s="117"/>
      <c r="D30" s="118"/>
      <c r="E30" s="8">
        <v>362854.08632770315</v>
      </c>
      <c r="F30" s="8">
        <v>368081.58671555476</v>
      </c>
      <c r="G30" s="8">
        <v>490099.72695674346</v>
      </c>
      <c r="H30" s="5">
        <v>1221035.4</v>
      </c>
    </row>
    <row r="31" spans="1:8" ht="15">
      <c r="A31" s="29" t="s">
        <v>26</v>
      </c>
      <c r="B31" s="116" t="s">
        <v>27</v>
      </c>
      <c r="C31" s="117"/>
      <c r="D31" s="118"/>
      <c r="E31" s="8">
        <v>52850.85484743799</v>
      </c>
      <c r="F31" s="8">
        <v>53612.25694989015</v>
      </c>
      <c r="G31" s="8">
        <v>71384.58820267188</v>
      </c>
      <c r="H31" s="5">
        <v>177847.7</v>
      </c>
    </row>
    <row r="32" spans="1:8" ht="15">
      <c r="A32" s="29" t="s">
        <v>28</v>
      </c>
      <c r="B32" s="116" t="s">
        <v>29</v>
      </c>
      <c r="C32" s="117"/>
      <c r="D32" s="118"/>
      <c r="E32" s="8">
        <v>59876.66822711569</v>
      </c>
      <c r="F32" s="8">
        <v>60739.28854248352</v>
      </c>
      <c r="G32" s="8">
        <v>80874.21323040077</v>
      </c>
      <c r="H32" s="5">
        <v>201490.17</v>
      </c>
    </row>
    <row r="33" spans="1:8" ht="15">
      <c r="A33" s="29" t="s">
        <v>30</v>
      </c>
      <c r="B33" s="116" t="s">
        <v>31</v>
      </c>
      <c r="C33" s="117"/>
      <c r="D33" s="118"/>
      <c r="E33" s="8">
        <v>842.9411757059393</v>
      </c>
      <c r="F33" s="8">
        <v>855.0851076305732</v>
      </c>
      <c r="G33" s="8">
        <v>1138.5437166634877</v>
      </c>
      <c r="H33" s="5">
        <v>2836.57</v>
      </c>
    </row>
    <row r="34" spans="1:8" ht="15">
      <c r="A34" s="119"/>
      <c r="B34" s="119"/>
      <c r="C34" s="119"/>
      <c r="D34" s="120"/>
      <c r="E34" s="1"/>
      <c r="F34" s="1"/>
      <c r="G34" s="1"/>
      <c r="H34" s="1"/>
    </row>
    <row r="35" spans="1:8" ht="15">
      <c r="A35" s="51" t="s">
        <v>32</v>
      </c>
      <c r="B35" s="12" t="s">
        <v>33</v>
      </c>
      <c r="C35" s="12"/>
      <c r="D35" s="12"/>
      <c r="E35" s="11">
        <v>20936.130251432365</v>
      </c>
      <c r="F35" s="11">
        <v>21237.74909254039</v>
      </c>
      <c r="G35" s="11">
        <v>28278.010656027243</v>
      </c>
      <c r="H35" s="11">
        <v>70451.89</v>
      </c>
    </row>
    <row r="36" spans="1:8" ht="15">
      <c r="A36" s="29" t="s">
        <v>34</v>
      </c>
      <c r="B36" s="107" t="s">
        <v>35</v>
      </c>
      <c r="C36" s="108"/>
      <c r="D36" s="109"/>
      <c r="E36" s="8">
        <v>4401.075528615532</v>
      </c>
      <c r="F36" s="8">
        <v>4464.48014468488</v>
      </c>
      <c r="G36" s="8">
        <v>5944.444326699589</v>
      </c>
      <c r="H36" s="5">
        <v>14810</v>
      </c>
    </row>
    <row r="37" spans="1:8" ht="15">
      <c r="A37" s="29" t="s">
        <v>36</v>
      </c>
      <c r="B37" s="107" t="s">
        <v>37</v>
      </c>
      <c r="C37" s="108"/>
      <c r="D37" s="109"/>
      <c r="E37" s="8">
        <v>4698.898478971946</v>
      </c>
      <c r="F37" s="8">
        <v>4766.593716663488</v>
      </c>
      <c r="G37" s="8">
        <v>6346.707804364567</v>
      </c>
      <c r="H37" s="5">
        <v>15812.2</v>
      </c>
    </row>
    <row r="38" spans="1:8" ht="15">
      <c r="A38" s="29" t="s">
        <v>38</v>
      </c>
      <c r="B38" s="107" t="s">
        <v>39</v>
      </c>
      <c r="C38" s="108"/>
      <c r="D38" s="109"/>
      <c r="E38" s="8">
        <v>2540.6360019498543</v>
      </c>
      <c r="F38" s="8">
        <v>2577.2379755420384</v>
      </c>
      <c r="G38" s="8">
        <v>3431.5860225081065</v>
      </c>
      <c r="H38" s="5">
        <v>8549.46</v>
      </c>
    </row>
    <row r="39" spans="1:8" ht="15">
      <c r="A39" s="29" t="s">
        <v>40</v>
      </c>
      <c r="B39" s="107" t="s">
        <v>41</v>
      </c>
      <c r="C39" s="108"/>
      <c r="D39" s="109"/>
      <c r="E39" s="8">
        <v>4338.372832022833</v>
      </c>
      <c r="F39" s="8">
        <v>4400.874114264318</v>
      </c>
      <c r="G39" s="8">
        <v>5859.753053712849</v>
      </c>
      <c r="H39" s="5">
        <v>14599</v>
      </c>
    </row>
    <row r="40" spans="1:8" ht="15">
      <c r="A40" s="29" t="s">
        <v>42</v>
      </c>
      <c r="B40" s="107" t="s">
        <v>90</v>
      </c>
      <c r="C40" s="108"/>
      <c r="D40" s="109"/>
      <c r="E40" s="8">
        <v>4957.147409872199</v>
      </c>
      <c r="F40" s="8">
        <v>5028.563141385669</v>
      </c>
      <c r="G40" s="8">
        <v>6695.519448742132</v>
      </c>
      <c r="H40" s="5">
        <v>16681.23</v>
      </c>
    </row>
    <row r="41" spans="1:8" ht="15">
      <c r="A41" s="51" t="s">
        <v>43</v>
      </c>
      <c r="B41" s="12" t="s">
        <v>44</v>
      </c>
      <c r="C41" s="12"/>
      <c r="D41" s="12"/>
      <c r="E41" s="11">
        <f>E42+E43</f>
        <v>41606.856929331894</v>
      </c>
      <c r="F41" s="11">
        <f>F42+F43</f>
        <v>34163.45192265576</v>
      </c>
      <c r="G41" s="11">
        <f>G42+G43</f>
        <v>81050.10114801234</v>
      </c>
      <c r="H41" s="11">
        <f>H42+H43</f>
        <v>156820.41</v>
      </c>
    </row>
    <row r="42" spans="1:8" ht="60.75" customHeight="1">
      <c r="A42" s="29" t="s">
        <v>45</v>
      </c>
      <c r="B42" s="121" t="s">
        <v>46</v>
      </c>
      <c r="C42" s="122"/>
      <c r="D42" s="123"/>
      <c r="E42" s="5">
        <v>2532.708741425231</v>
      </c>
      <c r="F42" s="5">
        <v>6150.700931832793</v>
      </c>
      <c r="G42" s="5">
        <v>15411.350326741976</v>
      </c>
      <c r="H42" s="5">
        <v>24094.76</v>
      </c>
    </row>
    <row r="43" spans="1:8" ht="76.5" customHeight="1">
      <c r="A43" s="29" t="s">
        <v>47</v>
      </c>
      <c r="B43" s="121" t="s">
        <v>48</v>
      </c>
      <c r="C43" s="122"/>
      <c r="D43" s="123"/>
      <c r="E43" s="5">
        <v>39074.14818790666</v>
      </c>
      <c r="F43" s="5">
        <v>28012.750990822966</v>
      </c>
      <c r="G43" s="5">
        <v>65638.75082127037</v>
      </c>
      <c r="H43" s="5">
        <v>132725.65</v>
      </c>
    </row>
    <row r="44" spans="1:8" ht="15">
      <c r="A44" s="119"/>
      <c r="B44" s="119"/>
      <c r="C44" s="119"/>
      <c r="D44" s="120"/>
      <c r="E44" s="1"/>
      <c r="F44" s="1"/>
      <c r="G44" s="1"/>
      <c r="H44" s="1"/>
    </row>
    <row r="45" spans="1:8" ht="15">
      <c r="A45" s="51" t="s">
        <v>49</v>
      </c>
      <c r="B45" s="113" t="s">
        <v>50</v>
      </c>
      <c r="C45" s="114"/>
      <c r="D45" s="115"/>
      <c r="E45" s="11">
        <v>32933.52157627393</v>
      </c>
      <c r="F45" s="11">
        <v>33407.982257027594</v>
      </c>
      <c r="G45" s="11">
        <v>44482.646166698454</v>
      </c>
      <c r="H45" s="11">
        <v>110824.15</v>
      </c>
    </row>
    <row r="46" spans="1:8" ht="15">
      <c r="A46" s="29" t="s">
        <v>51</v>
      </c>
      <c r="B46" s="107" t="s">
        <v>52</v>
      </c>
      <c r="C46" s="108"/>
      <c r="D46" s="109"/>
      <c r="E46" s="8">
        <v>11081.10582427286</v>
      </c>
      <c r="F46" s="8">
        <v>11240.747088287442</v>
      </c>
      <c r="G46" s="8">
        <v>14967.027087439677</v>
      </c>
      <c r="H46" s="5">
        <v>37288.88</v>
      </c>
    </row>
    <row r="47" spans="1:8" ht="15">
      <c r="A47" s="29" t="s">
        <v>53</v>
      </c>
      <c r="B47" s="107" t="s">
        <v>54</v>
      </c>
      <c r="C47" s="108"/>
      <c r="D47" s="109"/>
      <c r="E47" s="8">
        <v>148.58458908222593</v>
      </c>
      <c r="F47" s="8">
        <v>150.72519057004996</v>
      </c>
      <c r="G47" s="8">
        <v>200.69022034772414</v>
      </c>
      <c r="H47" s="5">
        <v>500</v>
      </c>
    </row>
    <row r="48" spans="1:8" ht="15">
      <c r="A48" s="29" t="s">
        <v>55</v>
      </c>
      <c r="B48" s="107" t="s">
        <v>56</v>
      </c>
      <c r="C48" s="108"/>
      <c r="D48" s="109"/>
      <c r="E48" s="8">
        <v>2719.0979802047345</v>
      </c>
      <c r="F48" s="8">
        <v>2758.270987431914</v>
      </c>
      <c r="G48" s="8">
        <v>3672.631032363351</v>
      </c>
      <c r="H48" s="5">
        <v>9150</v>
      </c>
    </row>
    <row r="49" spans="1:8" ht="15">
      <c r="A49" s="29" t="s">
        <v>57</v>
      </c>
      <c r="B49" s="107" t="s">
        <v>58</v>
      </c>
      <c r="C49" s="108"/>
      <c r="D49" s="109"/>
      <c r="E49" s="8">
        <v>1402.638520936213</v>
      </c>
      <c r="F49" s="8">
        <v>1422.8457989812716</v>
      </c>
      <c r="G49" s="8">
        <v>1894.5156800825157</v>
      </c>
      <c r="H49" s="5">
        <v>4720</v>
      </c>
    </row>
    <row r="50" spans="1:8" ht="15">
      <c r="A50" s="29" t="s">
        <v>59</v>
      </c>
      <c r="B50" s="107" t="s">
        <v>60</v>
      </c>
      <c r="C50" s="108"/>
      <c r="D50" s="109"/>
      <c r="E50" s="8">
        <v>9257.414238179004</v>
      </c>
      <c r="F50" s="8">
        <v>9390.78227327639</v>
      </c>
      <c r="G50" s="8">
        <v>12503.803488544601</v>
      </c>
      <c r="H50" s="5">
        <v>31152</v>
      </c>
    </row>
    <row r="51" spans="1:8" ht="15">
      <c r="A51" s="29" t="s">
        <v>61</v>
      </c>
      <c r="B51" s="107" t="s">
        <v>62</v>
      </c>
      <c r="C51" s="108"/>
      <c r="D51" s="109"/>
      <c r="E51" s="8">
        <v>2665.179604518577</v>
      </c>
      <c r="F51" s="8">
        <v>2703.575830277855</v>
      </c>
      <c r="G51" s="8">
        <v>3599.80456520357</v>
      </c>
      <c r="H51" s="5">
        <v>8968.56</v>
      </c>
    </row>
    <row r="52" spans="1:8" ht="15">
      <c r="A52" s="29" t="s">
        <v>63</v>
      </c>
      <c r="B52" s="107" t="s">
        <v>64</v>
      </c>
      <c r="C52" s="108"/>
      <c r="D52" s="109"/>
      <c r="E52" s="8">
        <v>5659.500819080317</v>
      </c>
      <c r="F52" s="8">
        <v>5741.035088202671</v>
      </c>
      <c r="G52" s="8">
        <v>7644.1740927170085</v>
      </c>
      <c r="H52" s="5">
        <v>19044.71</v>
      </c>
    </row>
    <row r="53" spans="1:8" ht="15">
      <c r="A53" s="31"/>
      <c r="B53" s="111" t="s">
        <v>92</v>
      </c>
      <c r="C53" s="111"/>
      <c r="D53" s="111"/>
      <c r="E53" s="10">
        <f>E20+E28+E35+E41+E45</f>
        <v>639341.0825978792</v>
      </c>
      <c r="F53" s="10">
        <f>F20+F28+F35+F41+F45</f>
        <v>637839.5315019637</v>
      </c>
      <c r="G53" s="10">
        <f>G20+G28+G35+G41+G45</f>
        <v>873719.1948751217</v>
      </c>
      <c r="H53" s="10">
        <f>H20+H28+H35+H41+H45</f>
        <v>2150899.808974963</v>
      </c>
    </row>
    <row r="54" spans="1:8" ht="15">
      <c r="A54" s="32"/>
      <c r="B54" s="112" t="s">
        <v>93</v>
      </c>
      <c r="C54" s="112"/>
      <c r="D54" s="112"/>
      <c r="E54" s="10">
        <f>E18</f>
        <v>585998.1050633357</v>
      </c>
      <c r="F54" s="10">
        <f>F18</f>
        <v>619674.9894450614</v>
      </c>
      <c r="G54" s="10">
        <f>G18</f>
        <v>1058627.4143781716</v>
      </c>
      <c r="H54" s="10">
        <f>H18</f>
        <v>2264300.5088865687</v>
      </c>
    </row>
    <row r="55" spans="1:8" ht="15">
      <c r="A55" s="28"/>
      <c r="E55" s="4"/>
      <c r="F55" s="4"/>
      <c r="G55" s="4"/>
      <c r="H55" s="3"/>
    </row>
    <row r="56" spans="1:8" ht="15">
      <c r="A56" s="28"/>
      <c r="E56" s="2"/>
      <c r="F56" s="2"/>
      <c r="G56" s="2"/>
      <c r="H56" s="2"/>
    </row>
    <row r="57" spans="1:8" ht="15">
      <c r="A57" s="28"/>
      <c r="E57" s="2"/>
      <c r="F57" s="2"/>
      <c r="G57" s="2"/>
      <c r="H57" s="2"/>
    </row>
    <row r="58" spans="1:8" ht="15">
      <c r="A58" s="28"/>
      <c r="E58" s="33"/>
      <c r="F58" s="33"/>
      <c r="G58" s="33"/>
      <c r="H58" s="33"/>
    </row>
    <row r="59" spans="1:8" ht="15">
      <c r="A59" s="28"/>
      <c r="E59" s="33"/>
      <c r="F59" s="33"/>
      <c r="G59" s="33"/>
      <c r="H59" s="34"/>
    </row>
    <row r="60" spans="1:8" ht="15">
      <c r="A60" s="28"/>
      <c r="E60" s="35"/>
      <c r="F60" s="36"/>
      <c r="G60" s="35"/>
      <c r="H60" s="35"/>
    </row>
    <row r="61" spans="1:8" ht="15">
      <c r="A61" s="28"/>
      <c r="E61" s="35"/>
      <c r="F61" s="35"/>
      <c r="G61" s="35"/>
      <c r="H61" s="35"/>
    </row>
    <row r="62" spans="1:8" ht="15">
      <c r="A62" s="28"/>
      <c r="E62" s="34"/>
      <c r="F62" s="34"/>
      <c r="G62" s="34"/>
      <c r="H62" s="34"/>
    </row>
    <row r="63" spans="1:8" ht="15">
      <c r="A63" s="28"/>
      <c r="E63" s="35"/>
      <c r="F63" s="35"/>
      <c r="G63" s="35"/>
      <c r="H63" s="35"/>
    </row>
    <row r="64" spans="1:8" ht="15">
      <c r="A64" s="28"/>
      <c r="E64" s="35"/>
      <c r="F64" s="35"/>
      <c r="G64" s="35"/>
      <c r="H64" s="35"/>
    </row>
    <row r="65" spans="1:8" ht="15">
      <c r="A65" s="28"/>
      <c r="E65" s="35"/>
      <c r="F65" s="35"/>
      <c r="G65" s="35"/>
      <c r="H65" s="35"/>
    </row>
    <row r="66" spans="1:8" ht="15">
      <c r="A66" s="28"/>
      <c r="E66" s="35"/>
      <c r="F66" s="35"/>
      <c r="G66" s="35"/>
      <c r="H66" s="35"/>
    </row>
    <row r="67" spans="1:8" ht="15">
      <c r="A67" s="28"/>
      <c r="E67" s="35"/>
      <c r="F67" s="35"/>
      <c r="G67" s="35"/>
      <c r="H67" s="35"/>
    </row>
    <row r="68" spans="1:8" ht="15">
      <c r="A68" s="28"/>
      <c r="E68" s="35"/>
      <c r="F68" s="35"/>
      <c r="G68" s="35"/>
      <c r="H68" s="35"/>
    </row>
    <row r="71" ht="15">
      <c r="A71" s="13" t="s">
        <v>65</v>
      </c>
    </row>
    <row r="72" ht="15">
      <c r="A72" s="13" t="s">
        <v>66</v>
      </c>
    </row>
    <row r="73" spans="1:3" ht="15">
      <c r="A73" s="28"/>
      <c r="B73" s="37" t="s">
        <v>67</v>
      </c>
      <c r="C73" s="37"/>
    </row>
    <row r="74" spans="1:2" ht="15">
      <c r="A74" s="28" t="s">
        <v>68</v>
      </c>
      <c r="B74" s="13" t="s">
        <v>69</v>
      </c>
    </row>
    <row r="75" spans="1:2" ht="15">
      <c r="A75" s="28" t="s">
        <v>70</v>
      </c>
      <c r="B75" s="13" t="s">
        <v>71</v>
      </c>
    </row>
    <row r="77" spans="1:2" ht="15">
      <c r="A77" s="28" t="s">
        <v>72</v>
      </c>
      <c r="B77" s="28" t="s">
        <v>73</v>
      </c>
    </row>
    <row r="78" ht="15">
      <c r="A78" s="28" t="s">
        <v>74</v>
      </c>
    </row>
    <row r="81" ht="15">
      <c r="A81" s="13" t="s">
        <v>75</v>
      </c>
    </row>
  </sheetData>
  <sheetProtection/>
  <mergeCells count="34">
    <mergeCell ref="B29:D29"/>
    <mergeCell ref="B30:D30"/>
    <mergeCell ref="E13:H13"/>
    <mergeCell ref="A13:D14"/>
    <mergeCell ref="A15:D15"/>
    <mergeCell ref="A19:D19"/>
    <mergeCell ref="A27:D27"/>
    <mergeCell ref="A16:D16"/>
    <mergeCell ref="A17:D17"/>
    <mergeCell ref="A18:D18"/>
    <mergeCell ref="B37:D37"/>
    <mergeCell ref="B38:D38"/>
    <mergeCell ref="B39:D39"/>
    <mergeCell ref="A44:D44"/>
    <mergeCell ref="B31:D31"/>
    <mergeCell ref="B42:D42"/>
    <mergeCell ref="B43:D43"/>
    <mergeCell ref="A34:D34"/>
    <mergeCell ref="B52:D52"/>
    <mergeCell ref="A10:H10"/>
    <mergeCell ref="A11:H11"/>
    <mergeCell ref="B53:D53"/>
    <mergeCell ref="B54:D54"/>
    <mergeCell ref="B46:D46"/>
    <mergeCell ref="B47:D47"/>
    <mergeCell ref="B48:D48"/>
    <mergeCell ref="B49:D49"/>
    <mergeCell ref="B50:D50"/>
    <mergeCell ref="B51:D51"/>
    <mergeCell ref="B40:D40"/>
    <mergeCell ref="B45:D45"/>
    <mergeCell ref="B32:D32"/>
    <mergeCell ref="B33:D33"/>
    <mergeCell ref="B36:D36"/>
  </mergeCells>
  <hyperlinks>
    <hyperlink ref="C7" r:id="rId1" display="kalashnikova_tn@mail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0">
      <selection activeCell="B45" sqref="B45:B46"/>
    </sheetView>
  </sheetViews>
  <sheetFormatPr defaultColWidth="9.140625" defaultRowHeight="15"/>
  <cols>
    <col min="1" max="1" width="14.57421875" style="0" customWidth="1"/>
    <col min="2" max="2" width="38.7109375" style="0" customWidth="1"/>
    <col min="3" max="3" width="21.00390625" style="0" customWidth="1"/>
    <col min="4" max="4" width="21.28125" style="0" customWidth="1"/>
    <col min="5" max="5" width="21.7109375" style="0" customWidth="1"/>
  </cols>
  <sheetData>
    <row r="1" spans="1:6" s="14" customFormat="1" ht="20.25">
      <c r="A1" s="15" t="s">
        <v>78</v>
      </c>
      <c r="B1" s="16" t="s">
        <v>95</v>
      </c>
      <c r="C1" s="16"/>
      <c r="D1" s="16"/>
      <c r="E1" s="16"/>
      <c r="F1" s="17"/>
    </row>
    <row r="2" spans="1:6" s="14" customFormat="1" ht="20.25">
      <c r="A2" s="18" t="s">
        <v>81</v>
      </c>
      <c r="B2" s="19" t="s">
        <v>96</v>
      </c>
      <c r="C2" s="19"/>
      <c r="D2" s="19"/>
      <c r="E2" s="19"/>
      <c r="F2" s="20"/>
    </row>
    <row r="3" spans="1:6" s="13" customFormat="1" ht="21" customHeight="1">
      <c r="A3" s="18" t="s">
        <v>79</v>
      </c>
      <c r="B3" s="19" t="s">
        <v>97</v>
      </c>
      <c r="C3" s="21"/>
      <c r="D3" s="21"/>
      <c r="E3" s="21"/>
      <c r="F3" s="22"/>
    </row>
    <row r="4" spans="1:6" s="13" customFormat="1" ht="20.25">
      <c r="A4" s="18" t="s">
        <v>82</v>
      </c>
      <c r="B4" s="19" t="s">
        <v>98</v>
      </c>
      <c r="C4" s="21"/>
      <c r="D4" s="21"/>
      <c r="E4" s="21"/>
      <c r="F4" s="22"/>
    </row>
    <row r="5" spans="1:6" s="13" customFormat="1" ht="20.25">
      <c r="A5" s="18" t="s">
        <v>84</v>
      </c>
      <c r="B5" s="23" t="s">
        <v>99</v>
      </c>
      <c r="C5" s="21"/>
      <c r="D5" s="21"/>
      <c r="E5" s="21"/>
      <c r="F5" s="22"/>
    </row>
    <row r="6" spans="1:6" s="13" customFormat="1" ht="18.75">
      <c r="A6" s="18" t="s">
        <v>86</v>
      </c>
      <c r="B6" s="38" t="s">
        <v>100</v>
      </c>
      <c r="C6" s="21"/>
      <c r="D6" s="21"/>
      <c r="E6" s="21"/>
      <c r="F6" s="22"/>
    </row>
    <row r="7" spans="1:6" s="13" customFormat="1" ht="15.75" thickBot="1">
      <c r="A7" s="25"/>
      <c r="B7" s="26"/>
      <c r="C7" s="26"/>
      <c r="D7" s="26"/>
      <c r="E7" s="26"/>
      <c r="F7" s="27"/>
    </row>
    <row r="8" s="13" customFormat="1" ht="15"/>
    <row r="9" spans="1:7" s="13" customFormat="1" ht="24.75" customHeight="1">
      <c r="A9" s="110" t="s">
        <v>94</v>
      </c>
      <c r="B9" s="110"/>
      <c r="C9" s="110"/>
      <c r="D9" s="110"/>
      <c r="E9" s="110"/>
      <c r="F9" s="110"/>
      <c r="G9" s="110"/>
    </row>
    <row r="10" spans="1:7" s="13" customFormat="1" ht="27.75" customHeight="1">
      <c r="A10" s="110" t="s">
        <v>91</v>
      </c>
      <c r="B10" s="110"/>
      <c r="C10" s="110"/>
      <c r="D10" s="110"/>
      <c r="E10" s="110"/>
      <c r="F10" s="110"/>
      <c r="G10" s="110"/>
    </row>
    <row r="12" ht="15.75" thickBot="1">
      <c r="E12" t="s">
        <v>129</v>
      </c>
    </row>
    <row r="13" spans="1:5" ht="30" customHeight="1" thickBot="1">
      <c r="A13" s="135" t="s">
        <v>128</v>
      </c>
      <c r="B13" s="136"/>
      <c r="C13" s="124" t="s">
        <v>88</v>
      </c>
      <c r="D13" s="125"/>
      <c r="E13" s="126"/>
    </row>
    <row r="14" spans="1:5" ht="26.25" customHeight="1" thickBot="1">
      <c r="A14" s="137"/>
      <c r="B14" s="138"/>
      <c r="C14" s="39" t="s">
        <v>101</v>
      </c>
      <c r="D14" s="40" t="s">
        <v>127</v>
      </c>
      <c r="E14" s="41" t="s">
        <v>3</v>
      </c>
    </row>
    <row r="15" spans="1:5" s="43" customFormat="1" ht="33.75" customHeight="1">
      <c r="A15" s="46"/>
      <c r="B15" s="42" t="s">
        <v>4</v>
      </c>
      <c r="C15" s="63">
        <v>895.2</v>
      </c>
      <c r="D15" s="64">
        <v>692.2</v>
      </c>
      <c r="E15" s="65">
        <f>C15+D15</f>
        <v>1587.4</v>
      </c>
    </row>
    <row r="16" spans="1:5" ht="31.5" customHeight="1">
      <c r="A16" s="45"/>
      <c r="B16" s="139" t="s">
        <v>157</v>
      </c>
      <c r="C16" s="140"/>
      <c r="D16" s="140"/>
      <c r="E16" s="141"/>
    </row>
    <row r="17" spans="1:5" s="48" customFormat="1" ht="15.75">
      <c r="A17" s="49">
        <v>1</v>
      </c>
      <c r="B17" s="50" t="s">
        <v>102</v>
      </c>
      <c r="C17" s="67">
        <f>C18+C19+C20+C21+C22+C23+C24+C25+C26</f>
        <v>354.00000000000006</v>
      </c>
      <c r="D17" s="67">
        <f>D18+D19+D20+D21+D22+D23+D24+D25+D26</f>
        <v>354.00000000000006</v>
      </c>
      <c r="E17" s="67">
        <f>E18+E19+E20+E21+E22+E23+E24+E25+E26</f>
        <v>708.0000000000001</v>
      </c>
    </row>
    <row r="18" spans="1:5" ht="15.75">
      <c r="A18" s="45" t="s">
        <v>130</v>
      </c>
      <c r="B18" s="44" t="s">
        <v>103</v>
      </c>
      <c r="C18" s="68">
        <v>18.4</v>
      </c>
      <c r="D18" s="68">
        <v>18.4</v>
      </c>
      <c r="E18" s="69">
        <f>C18+D18</f>
        <v>36.8</v>
      </c>
    </row>
    <row r="19" spans="1:5" ht="47.25">
      <c r="A19" s="45" t="s">
        <v>131</v>
      </c>
      <c r="B19" s="44" t="s">
        <v>104</v>
      </c>
      <c r="C19" s="68">
        <v>110.4</v>
      </c>
      <c r="D19" s="68">
        <v>110.4</v>
      </c>
      <c r="E19" s="69">
        <f aca="true" t="shared" si="0" ref="E19:E44">C19+D19</f>
        <v>220.8</v>
      </c>
    </row>
    <row r="20" spans="1:5" ht="15.75">
      <c r="A20" s="45" t="s">
        <v>132</v>
      </c>
      <c r="B20" s="44" t="s">
        <v>105</v>
      </c>
      <c r="C20" s="68">
        <v>126.4</v>
      </c>
      <c r="D20" s="68">
        <v>126.4</v>
      </c>
      <c r="E20" s="69">
        <f t="shared" si="0"/>
        <v>252.8</v>
      </c>
    </row>
    <row r="21" spans="1:5" ht="15.75">
      <c r="A21" s="45" t="s">
        <v>133</v>
      </c>
      <c r="B21" s="44" t="s">
        <v>106</v>
      </c>
      <c r="C21" s="68">
        <v>11.7</v>
      </c>
      <c r="D21" s="68">
        <v>11.7</v>
      </c>
      <c r="E21" s="69">
        <f t="shared" si="0"/>
        <v>23.4</v>
      </c>
    </row>
    <row r="22" spans="1:5" ht="15.75">
      <c r="A22" s="45" t="s">
        <v>134</v>
      </c>
      <c r="B22" s="44" t="s">
        <v>107</v>
      </c>
      <c r="C22" s="68">
        <v>1.3</v>
      </c>
      <c r="D22" s="68">
        <v>1.3</v>
      </c>
      <c r="E22" s="69">
        <f t="shared" si="0"/>
        <v>2.6</v>
      </c>
    </row>
    <row r="23" spans="1:5" ht="15.75">
      <c r="A23" s="45" t="s">
        <v>135</v>
      </c>
      <c r="B23" s="44" t="s">
        <v>108</v>
      </c>
      <c r="C23" s="68">
        <v>4.3</v>
      </c>
      <c r="D23" s="68">
        <v>4.3</v>
      </c>
      <c r="E23" s="69">
        <f t="shared" si="0"/>
        <v>8.6</v>
      </c>
    </row>
    <row r="24" spans="1:5" ht="15.75">
      <c r="A24" s="45" t="s">
        <v>136</v>
      </c>
      <c r="B24" s="44" t="s">
        <v>109</v>
      </c>
      <c r="C24" s="68">
        <v>8.7</v>
      </c>
      <c r="D24" s="68">
        <v>8.7</v>
      </c>
      <c r="E24" s="69">
        <f t="shared" si="0"/>
        <v>17.4</v>
      </c>
    </row>
    <row r="25" spans="1:5" ht="15.75">
      <c r="A25" s="45" t="s">
        <v>137</v>
      </c>
      <c r="B25" s="44" t="s">
        <v>110</v>
      </c>
      <c r="C25" s="68">
        <v>67.2</v>
      </c>
      <c r="D25" s="68">
        <v>67.2</v>
      </c>
      <c r="E25" s="69">
        <f t="shared" si="0"/>
        <v>134.4</v>
      </c>
    </row>
    <row r="26" spans="1:5" ht="15.75">
      <c r="A26" s="45" t="s">
        <v>138</v>
      </c>
      <c r="B26" s="44" t="s">
        <v>111</v>
      </c>
      <c r="C26" s="68">
        <v>5.6</v>
      </c>
      <c r="D26" s="68">
        <v>5.6</v>
      </c>
      <c r="E26" s="69">
        <f t="shared" si="0"/>
        <v>11.2</v>
      </c>
    </row>
    <row r="27" spans="1:5" s="48" customFormat="1" ht="15.75">
      <c r="A27" s="49">
        <v>2</v>
      </c>
      <c r="B27" s="50" t="s">
        <v>112</v>
      </c>
      <c r="C27" s="67">
        <v>6</v>
      </c>
      <c r="D27" s="67">
        <v>28.3</v>
      </c>
      <c r="E27" s="70">
        <f t="shared" si="0"/>
        <v>34.3</v>
      </c>
    </row>
    <row r="28" spans="1:5" s="48" customFormat="1" ht="15.75">
      <c r="A28" s="49">
        <v>3</v>
      </c>
      <c r="B28" s="50" t="s">
        <v>113</v>
      </c>
      <c r="C28" s="71">
        <f>C29+C30</f>
        <v>18.9</v>
      </c>
      <c r="D28" s="71">
        <f>D29+D30</f>
        <v>11.3</v>
      </c>
      <c r="E28" s="71">
        <f>E29+E30</f>
        <v>30.200000000000003</v>
      </c>
    </row>
    <row r="29" spans="1:5" ht="15.75">
      <c r="A29" s="45" t="s">
        <v>139</v>
      </c>
      <c r="B29" s="44" t="s">
        <v>114</v>
      </c>
      <c r="C29" s="66">
        <v>11.3</v>
      </c>
      <c r="D29" s="66">
        <v>11.3</v>
      </c>
      <c r="E29" s="72">
        <f t="shared" si="0"/>
        <v>22.6</v>
      </c>
    </row>
    <row r="30" spans="1:5" ht="15.75">
      <c r="A30" s="45" t="s">
        <v>140</v>
      </c>
      <c r="B30" s="44" t="s">
        <v>115</v>
      </c>
      <c r="C30" s="66">
        <v>7.6</v>
      </c>
      <c r="D30" s="66">
        <v>0</v>
      </c>
      <c r="E30" s="72">
        <f t="shared" si="0"/>
        <v>7.6</v>
      </c>
    </row>
    <row r="31" spans="1:5" ht="15.75">
      <c r="A31" s="49">
        <v>4</v>
      </c>
      <c r="B31" s="50" t="s">
        <v>116</v>
      </c>
      <c r="C31" s="71">
        <v>132.7</v>
      </c>
      <c r="D31" s="71">
        <v>167.1</v>
      </c>
      <c r="E31" s="73">
        <f>C31+D31</f>
        <v>299.79999999999995</v>
      </c>
    </row>
    <row r="32" spans="1:5" ht="31.5">
      <c r="A32" s="45" t="s">
        <v>141</v>
      </c>
      <c r="B32" s="44" t="s">
        <v>117</v>
      </c>
      <c r="C32" s="66">
        <v>132.7</v>
      </c>
      <c r="D32" s="66">
        <v>167.1</v>
      </c>
      <c r="E32" s="72">
        <f t="shared" si="0"/>
        <v>299.79999999999995</v>
      </c>
    </row>
    <row r="33" spans="1:5" ht="47.25">
      <c r="A33" s="55">
        <v>5</v>
      </c>
      <c r="B33" s="50" t="s">
        <v>150</v>
      </c>
      <c r="C33" s="71">
        <f>C34+C35+C36+C37</f>
        <v>208.2</v>
      </c>
      <c r="D33" s="71">
        <f>D34+D35+D36+D37</f>
        <v>168.7</v>
      </c>
      <c r="E33" s="71">
        <f>E34+E35+E36+E37</f>
        <v>376.9</v>
      </c>
    </row>
    <row r="34" spans="1:5" s="43" customFormat="1" ht="15.75">
      <c r="A34" s="59" t="s">
        <v>142</v>
      </c>
      <c r="B34" s="57" t="s">
        <v>151</v>
      </c>
      <c r="C34" s="74">
        <v>146.1</v>
      </c>
      <c r="D34" s="74">
        <v>146.1</v>
      </c>
      <c r="E34" s="74">
        <f>C34+D34</f>
        <v>292.2</v>
      </c>
    </row>
    <row r="35" spans="1:5" s="58" customFormat="1" ht="31.5">
      <c r="A35" s="56" t="s">
        <v>143</v>
      </c>
      <c r="B35" s="57" t="s">
        <v>118</v>
      </c>
      <c r="C35" s="75">
        <v>39.5</v>
      </c>
      <c r="D35" s="75">
        <v>0</v>
      </c>
      <c r="E35" s="76">
        <f t="shared" si="0"/>
        <v>39.5</v>
      </c>
    </row>
    <row r="36" spans="1:5" s="58" customFormat="1" ht="15.75">
      <c r="A36" s="56" t="s">
        <v>144</v>
      </c>
      <c r="B36" s="57" t="s">
        <v>119</v>
      </c>
      <c r="C36" s="75">
        <v>13.2</v>
      </c>
      <c r="D36" s="75">
        <v>13.2</v>
      </c>
      <c r="E36" s="76">
        <f t="shared" si="0"/>
        <v>26.4</v>
      </c>
    </row>
    <row r="37" spans="1:5" s="58" customFormat="1" ht="15.75">
      <c r="A37" s="56" t="s">
        <v>152</v>
      </c>
      <c r="B37" s="57" t="s">
        <v>120</v>
      </c>
      <c r="C37" s="75">
        <v>9.4</v>
      </c>
      <c r="D37" s="75">
        <v>9.4</v>
      </c>
      <c r="E37" s="76">
        <f t="shared" si="0"/>
        <v>18.8</v>
      </c>
    </row>
    <row r="38" spans="1:5" ht="31.5">
      <c r="A38" s="49">
        <v>6</v>
      </c>
      <c r="B38" s="50" t="s">
        <v>153</v>
      </c>
      <c r="C38" s="71">
        <v>50</v>
      </c>
      <c r="D38" s="71">
        <f>D39+D40</f>
        <v>14.399999999999999</v>
      </c>
      <c r="E38" s="73">
        <f>C38+D38</f>
        <v>64.4</v>
      </c>
    </row>
    <row r="39" spans="1:5" s="62" customFormat="1" ht="15.75">
      <c r="A39" s="60" t="s">
        <v>145</v>
      </c>
      <c r="B39" s="61" t="s">
        <v>121</v>
      </c>
      <c r="C39" s="77">
        <v>50</v>
      </c>
      <c r="D39" s="77">
        <v>5.2</v>
      </c>
      <c r="E39" s="78">
        <f>C39+D39</f>
        <v>55.2</v>
      </c>
    </row>
    <row r="40" spans="1:5" ht="15.75">
      <c r="A40" s="45" t="s">
        <v>154</v>
      </c>
      <c r="B40" s="44" t="s">
        <v>122</v>
      </c>
      <c r="C40" s="66">
        <v>0</v>
      </c>
      <c r="D40" s="66">
        <v>9.2</v>
      </c>
      <c r="E40" s="72">
        <f t="shared" si="0"/>
        <v>9.2</v>
      </c>
    </row>
    <row r="41" spans="1:5" ht="15.75">
      <c r="A41" s="49">
        <v>7</v>
      </c>
      <c r="B41" s="50" t="s">
        <v>123</v>
      </c>
      <c r="C41" s="71">
        <f>C42+C43+C44</f>
        <v>3.9000000000000004</v>
      </c>
      <c r="D41" s="71">
        <f>D42+D43+D44</f>
        <v>3.4000000000000004</v>
      </c>
      <c r="E41" s="71">
        <f>E42+E43+E44</f>
        <v>7.300000000000001</v>
      </c>
    </row>
    <row r="42" spans="1:5" ht="31.5">
      <c r="A42" s="47" t="s">
        <v>146</v>
      </c>
      <c r="B42" s="44" t="s">
        <v>124</v>
      </c>
      <c r="C42" s="66">
        <v>2.6</v>
      </c>
      <c r="D42" s="66">
        <v>2.6</v>
      </c>
      <c r="E42" s="72">
        <f t="shared" si="0"/>
        <v>5.2</v>
      </c>
    </row>
    <row r="43" spans="1:5" ht="15.75">
      <c r="A43" s="45" t="s">
        <v>147</v>
      </c>
      <c r="B43" s="44" t="s">
        <v>125</v>
      </c>
      <c r="C43" s="66">
        <v>0.5</v>
      </c>
      <c r="D43" s="66">
        <v>0</v>
      </c>
      <c r="E43" s="72">
        <f t="shared" si="0"/>
        <v>0.5</v>
      </c>
    </row>
    <row r="44" spans="1:5" ht="15.75">
      <c r="A44" s="45" t="s">
        <v>148</v>
      </c>
      <c r="B44" s="44" t="s">
        <v>126</v>
      </c>
      <c r="C44" s="66">
        <v>0.8</v>
      </c>
      <c r="D44" s="66">
        <v>0.8</v>
      </c>
      <c r="E44" s="72">
        <f t="shared" si="0"/>
        <v>1.6</v>
      </c>
    </row>
    <row r="45" spans="1:5" ht="15">
      <c r="A45" s="31"/>
      <c r="B45" s="79" t="s">
        <v>92</v>
      </c>
      <c r="C45" s="49">
        <f>C15</f>
        <v>895.2</v>
      </c>
      <c r="D45" s="49">
        <f>D15</f>
        <v>692.2</v>
      </c>
      <c r="E45" s="49">
        <f>C45+D45</f>
        <v>1587.4</v>
      </c>
    </row>
    <row r="46" spans="1:5" ht="15">
      <c r="A46" s="32"/>
      <c r="B46" s="79" t="s">
        <v>155</v>
      </c>
      <c r="C46" s="80">
        <f>C17+C27+C28+C31+C33+C38+C41</f>
        <v>773.6999999999999</v>
      </c>
      <c r="D46" s="80">
        <f>D17+D27+D28+D31+D33+D38+D41</f>
        <v>747.2</v>
      </c>
      <c r="E46" s="80">
        <f>C46+D46</f>
        <v>1520.9</v>
      </c>
    </row>
  </sheetData>
  <sheetProtection/>
  <mergeCells count="5">
    <mergeCell ref="A9:G9"/>
    <mergeCell ref="A10:G10"/>
    <mergeCell ref="C13:E13"/>
    <mergeCell ref="A13:B14"/>
    <mergeCell ref="B16:E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4.57421875" style="0" customWidth="1"/>
    <col min="2" max="2" width="38.7109375" style="0" customWidth="1"/>
    <col min="3" max="3" width="18.28125" style="0" customWidth="1"/>
    <col min="4" max="4" width="16.7109375" style="0" customWidth="1"/>
    <col min="5" max="5" width="16.00390625" style="0" customWidth="1"/>
    <col min="6" max="6" width="15.421875" style="0" customWidth="1"/>
    <col min="7" max="8" width="15.140625" style="0" customWidth="1"/>
    <col min="9" max="9" width="14.8515625" style="0" customWidth="1"/>
    <col min="10" max="10" width="16.00390625" style="0" customWidth="1"/>
  </cols>
  <sheetData>
    <row r="1" spans="1:6" s="14" customFormat="1" ht="20.25">
      <c r="A1" s="15" t="s">
        <v>78</v>
      </c>
      <c r="B1" s="16" t="s">
        <v>158</v>
      </c>
      <c r="C1" s="16"/>
      <c r="D1" s="16"/>
      <c r="E1" s="16"/>
      <c r="F1" s="17"/>
    </row>
    <row r="2" spans="1:6" s="14" customFormat="1" ht="20.25">
      <c r="A2" s="18" t="s">
        <v>81</v>
      </c>
      <c r="B2" s="19" t="s">
        <v>96</v>
      </c>
      <c r="C2" s="19"/>
      <c r="D2" s="19"/>
      <c r="E2" s="19"/>
      <c r="F2" s="20"/>
    </row>
    <row r="3" spans="1:6" s="13" customFormat="1" ht="21" customHeight="1">
      <c r="A3" s="18" t="s">
        <v>79</v>
      </c>
      <c r="B3" s="19" t="s">
        <v>159</v>
      </c>
      <c r="C3" s="21"/>
      <c r="D3" s="21"/>
      <c r="E3" s="21"/>
      <c r="F3" s="22"/>
    </row>
    <row r="4" spans="1:6" s="13" customFormat="1" ht="20.25">
      <c r="A4" s="18" t="s">
        <v>82</v>
      </c>
      <c r="B4" s="19" t="s">
        <v>162</v>
      </c>
      <c r="C4" s="21"/>
      <c r="D4" s="21"/>
      <c r="E4" s="21"/>
      <c r="F4" s="22"/>
    </row>
    <row r="5" spans="1:6" s="13" customFormat="1" ht="20.25">
      <c r="A5" s="18" t="s">
        <v>84</v>
      </c>
      <c r="B5" s="23" t="s">
        <v>160</v>
      </c>
      <c r="C5" s="21"/>
      <c r="D5" s="21"/>
      <c r="E5" s="21"/>
      <c r="F5" s="22"/>
    </row>
    <row r="6" spans="1:6" s="13" customFormat="1" ht="15">
      <c r="A6" s="18" t="s">
        <v>86</v>
      </c>
      <c r="B6" s="82" t="s">
        <v>161</v>
      </c>
      <c r="C6" s="21"/>
      <c r="D6" s="21"/>
      <c r="E6" s="21"/>
      <c r="F6" s="22"/>
    </row>
    <row r="7" spans="1:6" s="13" customFormat="1" ht="15.75" thickBot="1">
      <c r="A7" s="25"/>
      <c r="B7" s="26"/>
      <c r="C7" s="26"/>
      <c r="D7" s="26"/>
      <c r="E7" s="26"/>
      <c r="F7" s="27"/>
    </row>
    <row r="8" s="13" customFormat="1" ht="15"/>
    <row r="9" spans="1:7" s="13" customFormat="1" ht="24.75" customHeight="1">
      <c r="A9" s="110" t="s">
        <v>94</v>
      </c>
      <c r="B9" s="110"/>
      <c r="C9" s="110"/>
      <c r="D9" s="110"/>
      <c r="E9" s="110"/>
      <c r="F9" s="110"/>
      <c r="G9" s="110"/>
    </row>
    <row r="10" spans="1:7" s="13" customFormat="1" ht="27.75" customHeight="1">
      <c r="A10" s="110" t="s">
        <v>218</v>
      </c>
      <c r="B10" s="110"/>
      <c r="C10" s="110"/>
      <c r="D10" s="110"/>
      <c r="E10" s="110"/>
      <c r="F10" s="110"/>
      <c r="G10" s="110"/>
    </row>
    <row r="12" ht="15.75" thickBot="1">
      <c r="E12" t="s">
        <v>219</v>
      </c>
    </row>
    <row r="13" spans="1:10" ht="30" customHeight="1" thickBot="1">
      <c r="A13" s="135" t="s">
        <v>128</v>
      </c>
      <c r="B13" s="142"/>
      <c r="C13" s="124" t="s">
        <v>88</v>
      </c>
      <c r="D13" s="125"/>
      <c r="E13" s="125"/>
      <c r="F13" s="125"/>
      <c r="G13" s="125"/>
      <c r="H13" s="125"/>
      <c r="I13" s="125"/>
      <c r="J13" s="126"/>
    </row>
    <row r="14" spans="1:10" s="43" customFormat="1" ht="33.75" customHeight="1" thickBot="1">
      <c r="A14" s="143"/>
      <c r="B14" s="144"/>
      <c r="C14" s="93" t="s">
        <v>163</v>
      </c>
      <c r="D14" s="88" t="s">
        <v>164</v>
      </c>
      <c r="E14" s="88" t="s">
        <v>165</v>
      </c>
      <c r="F14" s="88" t="s">
        <v>166</v>
      </c>
      <c r="G14" s="88" t="s">
        <v>167</v>
      </c>
      <c r="H14" s="88" t="s">
        <v>168</v>
      </c>
      <c r="I14" s="88" t="s">
        <v>169</v>
      </c>
      <c r="J14" s="89" t="s">
        <v>170</v>
      </c>
    </row>
    <row r="15" spans="1:10" ht="31.5" customHeight="1">
      <c r="A15" s="91">
        <v>1</v>
      </c>
      <c r="B15" s="92" t="s">
        <v>192</v>
      </c>
      <c r="C15" s="99">
        <f>216346.09+794382.3</f>
        <v>1010728.39</v>
      </c>
      <c r="D15" s="99">
        <f>795084.33+219642.85</f>
        <v>1014727.1799999999</v>
      </c>
      <c r="E15" s="99">
        <f>794231.27+223092.36</f>
        <v>1017323.63</v>
      </c>
      <c r="F15" s="99">
        <f>1265951.52+378011.27</f>
        <v>1643962.79</v>
      </c>
      <c r="G15" s="99">
        <f>974243.76+262374.7</f>
        <v>1236618.46</v>
      </c>
      <c r="H15" s="99">
        <f>728719.22+196883.24</f>
        <v>925602.46</v>
      </c>
      <c r="I15" s="99">
        <f>996512.4+279911.4</f>
        <v>1276423.8</v>
      </c>
      <c r="J15" s="100">
        <f>SUM(C15:I15)</f>
        <v>8125386.71</v>
      </c>
    </row>
    <row r="16" spans="1:10" ht="15">
      <c r="A16" s="90">
        <v>2</v>
      </c>
      <c r="B16" s="86" t="s">
        <v>171</v>
      </c>
      <c r="C16" s="97">
        <v>954884.36</v>
      </c>
      <c r="D16" s="97">
        <v>976922.14</v>
      </c>
      <c r="E16" s="97">
        <v>968880.27</v>
      </c>
      <c r="F16" s="97">
        <v>1593561.25</v>
      </c>
      <c r="G16" s="97">
        <v>1154919.99</v>
      </c>
      <c r="H16" s="97">
        <v>912778.17</v>
      </c>
      <c r="I16" s="97">
        <v>1188138.76</v>
      </c>
      <c r="J16" s="101">
        <v>7750084.9399999995</v>
      </c>
    </row>
    <row r="17" spans="1:10" ht="15">
      <c r="A17" s="90">
        <v>3</v>
      </c>
      <c r="B17" s="87" t="s">
        <v>172</v>
      </c>
      <c r="C17" s="97">
        <v>1906403.2600000002</v>
      </c>
      <c r="D17" s="97">
        <v>1546025.4699999997</v>
      </c>
      <c r="E17" s="97">
        <v>1541913.34</v>
      </c>
      <c r="F17" s="97">
        <v>2759588.21</v>
      </c>
      <c r="G17" s="97">
        <v>1832322.5400000003</v>
      </c>
      <c r="H17" s="97">
        <v>1370977.7300000002</v>
      </c>
      <c r="I17" s="97">
        <v>1935325.54</v>
      </c>
      <c r="J17" s="97">
        <v>13304415.33</v>
      </c>
    </row>
    <row r="18" spans="1:10" s="43" customFormat="1" ht="15">
      <c r="A18" s="60" t="s">
        <v>139</v>
      </c>
      <c r="B18" s="102" t="s">
        <v>193</v>
      </c>
      <c r="C18" s="103"/>
      <c r="D18" s="103"/>
      <c r="E18" s="103"/>
      <c r="F18" s="103"/>
      <c r="G18" s="103"/>
      <c r="H18" s="103"/>
      <c r="I18" s="103"/>
      <c r="J18" s="103"/>
    </row>
    <row r="19" spans="1:10" ht="15">
      <c r="A19" s="60" t="s">
        <v>195</v>
      </c>
      <c r="B19" s="84" t="s">
        <v>173</v>
      </c>
      <c r="C19" s="96"/>
      <c r="D19" s="96"/>
      <c r="E19" s="96"/>
      <c r="F19" s="96">
        <v>160500</v>
      </c>
      <c r="G19" s="96"/>
      <c r="H19" s="96"/>
      <c r="I19" s="96"/>
      <c r="J19" s="95">
        <f>SUM(C19:I19)</f>
        <v>160500</v>
      </c>
    </row>
    <row r="20" spans="1:10" ht="15">
      <c r="A20" s="60" t="s">
        <v>196</v>
      </c>
      <c r="B20" s="84" t="s">
        <v>174</v>
      </c>
      <c r="C20" s="96">
        <v>361098</v>
      </c>
      <c r="D20" s="96"/>
      <c r="E20" s="96"/>
      <c r="F20" s="96"/>
      <c r="G20" s="96"/>
      <c r="H20" s="96"/>
      <c r="I20" s="96"/>
      <c r="J20" s="95"/>
    </row>
    <row r="21" spans="1:10" ht="15">
      <c r="A21" s="60" t="s">
        <v>197</v>
      </c>
      <c r="B21" s="84" t="s">
        <v>175</v>
      </c>
      <c r="C21" s="96">
        <v>50024.01</v>
      </c>
      <c r="D21" s="96">
        <v>50060.92</v>
      </c>
      <c r="E21" s="96">
        <v>49927.78</v>
      </c>
      <c r="F21" s="96"/>
      <c r="G21" s="96"/>
      <c r="H21" s="96"/>
      <c r="I21" s="96">
        <v>62777.29</v>
      </c>
      <c r="J21" s="95">
        <f>SUM(C21:I21)</f>
        <v>212790</v>
      </c>
    </row>
    <row r="22" spans="1:10" ht="15">
      <c r="A22" s="60" t="s">
        <v>198</v>
      </c>
      <c r="B22" s="84" t="s">
        <v>176</v>
      </c>
      <c r="C22" s="96"/>
      <c r="D22" s="96"/>
      <c r="E22" s="96"/>
      <c r="F22" s="96"/>
      <c r="G22" s="96"/>
      <c r="H22" s="96"/>
      <c r="I22" s="96"/>
      <c r="J22" s="95">
        <v>772957.24</v>
      </c>
    </row>
    <row r="23" spans="1:10" ht="15">
      <c r="A23" s="60" t="s">
        <v>199</v>
      </c>
      <c r="B23" s="84" t="s">
        <v>177</v>
      </c>
      <c r="C23" s="96">
        <v>46178.89</v>
      </c>
      <c r="D23" s="96">
        <v>45810.31</v>
      </c>
      <c r="E23" s="96">
        <v>45688.46</v>
      </c>
      <c r="F23" s="96">
        <v>79590.81</v>
      </c>
      <c r="G23" s="96">
        <v>56021.66</v>
      </c>
      <c r="H23" s="96">
        <v>41980.93</v>
      </c>
      <c r="I23" s="96">
        <v>57058.47</v>
      </c>
      <c r="J23" s="95">
        <f>SUM(C23:I23)</f>
        <v>372329.53</v>
      </c>
    </row>
    <row r="24" spans="1:10" ht="15">
      <c r="A24" s="60" t="s">
        <v>140</v>
      </c>
      <c r="B24" s="85" t="s">
        <v>194</v>
      </c>
      <c r="C24" s="94"/>
      <c r="D24" s="94"/>
      <c r="E24" s="94"/>
      <c r="F24" s="94"/>
      <c r="G24" s="94"/>
      <c r="H24" s="94"/>
      <c r="I24" s="94"/>
      <c r="J24" s="94"/>
    </row>
    <row r="25" spans="1:10" ht="15">
      <c r="A25" s="60" t="s">
        <v>200</v>
      </c>
      <c r="B25" s="83" t="s">
        <v>178</v>
      </c>
      <c r="C25" s="98"/>
      <c r="D25" s="98"/>
      <c r="E25" s="98"/>
      <c r="F25" s="98"/>
      <c r="G25" s="98"/>
      <c r="H25" s="98"/>
      <c r="I25" s="98"/>
      <c r="J25" s="94">
        <v>0</v>
      </c>
    </row>
    <row r="26" spans="1:10" ht="15">
      <c r="A26" s="60" t="s">
        <v>201</v>
      </c>
      <c r="B26" s="83" t="s">
        <v>203</v>
      </c>
      <c r="C26" s="98">
        <v>21093.23</v>
      </c>
      <c r="D26" s="98">
        <v>21108.8</v>
      </c>
      <c r="E26" s="98">
        <v>21052.65</v>
      </c>
      <c r="F26" s="98">
        <v>36674.42</v>
      </c>
      <c r="G26" s="98">
        <v>25814.06</v>
      </c>
      <c r="H26" s="98">
        <v>19344.27</v>
      </c>
      <c r="I26" s="98">
        <v>26469.41</v>
      </c>
      <c r="J26" s="94">
        <v>171556.84</v>
      </c>
    </row>
    <row r="27" spans="1:10" ht="15">
      <c r="A27" s="60" t="s">
        <v>202</v>
      </c>
      <c r="B27" s="83" t="s">
        <v>179</v>
      </c>
      <c r="C27" s="98">
        <v>1681.02</v>
      </c>
      <c r="D27" s="98">
        <v>1682.26</v>
      </c>
      <c r="E27" s="98">
        <v>1677.78</v>
      </c>
      <c r="F27" s="98">
        <v>2922.76</v>
      </c>
      <c r="G27" s="98">
        <v>2057.25</v>
      </c>
      <c r="H27" s="98">
        <v>1541.64</v>
      </c>
      <c r="I27" s="98">
        <v>2137.29</v>
      </c>
      <c r="J27" s="94">
        <v>13700</v>
      </c>
    </row>
    <row r="28" spans="1:10" ht="15">
      <c r="A28" s="60" t="s">
        <v>204</v>
      </c>
      <c r="B28" s="83" t="s">
        <v>180</v>
      </c>
      <c r="C28" s="98"/>
      <c r="D28" s="98"/>
      <c r="E28" s="98"/>
      <c r="F28" s="98"/>
      <c r="G28" s="98"/>
      <c r="H28" s="98"/>
      <c r="I28" s="98"/>
      <c r="J28" s="94">
        <v>0</v>
      </c>
    </row>
    <row r="29" spans="1:10" s="43" customFormat="1" ht="15">
      <c r="A29" s="60" t="s">
        <v>205</v>
      </c>
      <c r="B29" s="83" t="s">
        <v>181</v>
      </c>
      <c r="C29" s="98">
        <v>35811.11</v>
      </c>
      <c r="D29" s="98">
        <v>35837.54</v>
      </c>
      <c r="E29" s="98">
        <v>35742.22</v>
      </c>
      <c r="F29" s="98">
        <v>62264.13</v>
      </c>
      <c r="G29" s="98">
        <v>43825.92</v>
      </c>
      <c r="H29" s="98">
        <v>32841.8</v>
      </c>
      <c r="I29" s="98">
        <v>44788.48</v>
      </c>
      <c r="J29" s="94">
        <v>291111.2</v>
      </c>
    </row>
    <row r="30" spans="1:10" s="58" customFormat="1" ht="15">
      <c r="A30" s="60" t="s">
        <v>206</v>
      </c>
      <c r="B30" s="83" t="s">
        <v>182</v>
      </c>
      <c r="C30" s="98">
        <v>371601.69</v>
      </c>
      <c r="D30" s="98">
        <v>371875.98</v>
      </c>
      <c r="E30" s="98">
        <v>370886.88</v>
      </c>
      <c r="F30" s="98">
        <v>646097.21</v>
      </c>
      <c r="G30" s="98">
        <v>454769.05</v>
      </c>
      <c r="H30" s="98">
        <v>340790.05</v>
      </c>
      <c r="I30" s="98">
        <v>466339.01</v>
      </c>
      <c r="J30" s="94">
        <v>3022359.87</v>
      </c>
    </row>
    <row r="31" spans="1:10" s="58" customFormat="1" ht="15">
      <c r="A31" s="60" t="s">
        <v>207</v>
      </c>
      <c r="B31" s="83" t="s">
        <v>183</v>
      </c>
      <c r="C31" s="98">
        <v>121526.69</v>
      </c>
      <c r="D31" s="98">
        <v>121619.47</v>
      </c>
      <c r="E31" s="98">
        <v>121295.98</v>
      </c>
      <c r="F31" s="98">
        <v>211301.62</v>
      </c>
      <c r="G31" s="98">
        <v>148729.07</v>
      </c>
      <c r="H31" s="98">
        <v>111453.02</v>
      </c>
      <c r="I31" s="98">
        <v>152491.08</v>
      </c>
      <c r="J31" s="94">
        <v>988416.93</v>
      </c>
    </row>
    <row r="32" spans="1:10" s="58" customFormat="1" ht="15">
      <c r="A32" s="60" t="s">
        <v>208</v>
      </c>
      <c r="B32" s="83" t="s">
        <v>184</v>
      </c>
      <c r="C32" s="98">
        <v>60739.38</v>
      </c>
      <c r="D32" s="98">
        <v>60780.65</v>
      </c>
      <c r="E32" s="98">
        <v>60618.99</v>
      </c>
      <c r="F32" s="98">
        <v>105600.28</v>
      </c>
      <c r="G32" s="98">
        <v>75778.89</v>
      </c>
      <c r="H32" s="98">
        <v>55699.86</v>
      </c>
      <c r="I32" s="98">
        <v>74795.5</v>
      </c>
      <c r="J32" s="94">
        <v>494013.55</v>
      </c>
    </row>
    <row r="33" spans="1:10" ht="15">
      <c r="A33" s="60" t="s">
        <v>209</v>
      </c>
      <c r="B33" s="83" t="s">
        <v>185</v>
      </c>
      <c r="C33" s="98">
        <v>8469.78</v>
      </c>
      <c r="D33" s="98">
        <v>8473.95</v>
      </c>
      <c r="E33" s="98">
        <v>8451.41</v>
      </c>
      <c r="F33" s="98">
        <v>14722.63</v>
      </c>
      <c r="G33" s="98">
        <v>10362.83</v>
      </c>
      <c r="H33" s="98">
        <v>7765.59</v>
      </c>
      <c r="I33" s="98">
        <v>10641.35</v>
      </c>
      <c r="J33" s="94">
        <v>68887.54</v>
      </c>
    </row>
    <row r="34" spans="1:10" s="62" customFormat="1" ht="15">
      <c r="A34" s="60" t="s">
        <v>210</v>
      </c>
      <c r="B34" s="83" t="s">
        <v>186</v>
      </c>
      <c r="C34" s="98">
        <v>7377.05</v>
      </c>
      <c r="D34" s="98">
        <v>7382.27</v>
      </c>
      <c r="E34" s="98">
        <v>7362.63</v>
      </c>
      <c r="F34" s="98">
        <v>12825.94</v>
      </c>
      <c r="G34" s="98">
        <v>9027.81</v>
      </c>
      <c r="H34" s="98">
        <v>6766.31</v>
      </c>
      <c r="I34" s="98">
        <v>9257.99</v>
      </c>
      <c r="J34" s="94">
        <v>60000</v>
      </c>
    </row>
    <row r="35" spans="1:10" ht="15">
      <c r="A35" s="60" t="s">
        <v>211</v>
      </c>
      <c r="B35" s="83" t="s">
        <v>187</v>
      </c>
      <c r="C35" s="98">
        <v>7377.05</v>
      </c>
      <c r="D35" s="98">
        <v>7382.27</v>
      </c>
      <c r="E35" s="98">
        <v>7362.63</v>
      </c>
      <c r="F35" s="98">
        <v>12825.94</v>
      </c>
      <c r="G35" s="98">
        <v>9027.81</v>
      </c>
      <c r="H35" s="98">
        <v>6766.31</v>
      </c>
      <c r="I35" s="98">
        <v>9257.99</v>
      </c>
      <c r="J35" s="94">
        <v>60000</v>
      </c>
    </row>
    <row r="36" spans="1:10" ht="15">
      <c r="A36" s="60" t="s">
        <v>212</v>
      </c>
      <c r="B36" s="83" t="s">
        <v>110</v>
      </c>
      <c r="C36" s="98">
        <v>20306.08</v>
      </c>
      <c r="D36" s="98">
        <v>20316.89</v>
      </c>
      <c r="E36" s="98">
        <v>20262.85</v>
      </c>
      <c r="F36" s="98">
        <v>35298.56</v>
      </c>
      <c r="G36" s="98">
        <v>24845.63</v>
      </c>
      <c r="H36" s="98">
        <v>18648.37</v>
      </c>
      <c r="I36" s="98">
        <v>25477.73</v>
      </c>
      <c r="J36" s="94">
        <v>165156.11</v>
      </c>
    </row>
    <row r="37" spans="1:10" ht="15">
      <c r="A37" s="60" t="s">
        <v>213</v>
      </c>
      <c r="B37" s="83" t="s">
        <v>188</v>
      </c>
      <c r="C37" s="98">
        <v>2181.75</v>
      </c>
      <c r="D37" s="98">
        <v>2183.36</v>
      </c>
      <c r="E37" s="98">
        <v>2177.55</v>
      </c>
      <c r="F37" s="98">
        <v>3793.37</v>
      </c>
      <c r="G37" s="98">
        <v>2670.04</v>
      </c>
      <c r="H37" s="98">
        <v>2000.85</v>
      </c>
      <c r="I37" s="98">
        <v>2755.9</v>
      </c>
      <c r="J37" s="94">
        <v>17762.82</v>
      </c>
    </row>
    <row r="38" spans="1:10" ht="15">
      <c r="A38" s="60" t="s">
        <v>214</v>
      </c>
      <c r="B38" s="83" t="s">
        <v>189</v>
      </c>
      <c r="C38" s="98">
        <v>6024.59</v>
      </c>
      <c r="D38" s="98">
        <v>6028.85</v>
      </c>
      <c r="E38" s="98">
        <v>6012.81</v>
      </c>
      <c r="F38" s="98">
        <v>10474.52</v>
      </c>
      <c r="G38" s="98">
        <v>7372.71</v>
      </c>
      <c r="H38" s="98">
        <v>5524.88</v>
      </c>
      <c r="I38" s="98">
        <v>7561.64</v>
      </c>
      <c r="J38" s="94">
        <v>49000</v>
      </c>
    </row>
    <row r="39" spans="1:10" ht="15">
      <c r="A39" s="60" t="s">
        <v>215</v>
      </c>
      <c r="B39" s="83" t="s">
        <v>190</v>
      </c>
      <c r="C39" s="98">
        <v>10208.62</v>
      </c>
      <c r="D39" s="98">
        <v>10214.37</v>
      </c>
      <c r="E39" s="98">
        <v>10187.21</v>
      </c>
      <c r="F39" s="98">
        <v>17746.44</v>
      </c>
      <c r="G39" s="98">
        <v>12491.21</v>
      </c>
      <c r="H39" s="98">
        <v>9360.53</v>
      </c>
      <c r="I39" s="98">
        <v>12821.73</v>
      </c>
      <c r="J39" s="94">
        <v>83030.11</v>
      </c>
    </row>
    <row r="40" spans="1:10" ht="15">
      <c r="A40" s="60" t="s">
        <v>216</v>
      </c>
      <c r="B40" s="83" t="s">
        <v>191</v>
      </c>
      <c r="C40" s="98">
        <v>33150.98</v>
      </c>
      <c r="D40" s="98">
        <v>33175.45</v>
      </c>
      <c r="E40" s="98">
        <v>33087.21</v>
      </c>
      <c r="F40" s="98">
        <v>57639.02</v>
      </c>
      <c r="G40" s="98">
        <v>40570.43</v>
      </c>
      <c r="H40" s="98">
        <v>30402.24</v>
      </c>
      <c r="I40" s="98">
        <v>41612.67</v>
      </c>
      <c r="J40" s="94">
        <v>269638</v>
      </c>
    </row>
    <row r="41" spans="1:10" ht="15">
      <c r="A41" s="60" t="s">
        <v>217</v>
      </c>
      <c r="B41" s="83" t="s">
        <v>50</v>
      </c>
      <c r="C41" s="98">
        <v>17002.16</v>
      </c>
      <c r="D41" s="98">
        <v>17015.01</v>
      </c>
      <c r="E41" s="98">
        <v>16969.75</v>
      </c>
      <c r="F41" s="98">
        <v>29561.86</v>
      </c>
      <c r="G41" s="98">
        <v>20807.73</v>
      </c>
      <c r="H41" s="98">
        <v>15592.68</v>
      </c>
      <c r="I41" s="98">
        <v>21337.12</v>
      </c>
      <c r="J41" s="94">
        <f>SUM(C41:I41)</f>
        <v>138286.31</v>
      </c>
    </row>
    <row r="42" spans="1:10" ht="15">
      <c r="A42" s="105"/>
      <c r="B42" s="104" t="s">
        <v>92</v>
      </c>
      <c r="C42" s="106">
        <f>C17</f>
        <v>1906403.2600000002</v>
      </c>
      <c r="D42" s="106">
        <f aca="true" t="shared" si="0" ref="D42:J42">D17</f>
        <v>1546025.4699999997</v>
      </c>
      <c r="E42" s="106">
        <f t="shared" si="0"/>
        <v>1541913.34</v>
      </c>
      <c r="F42" s="106">
        <f t="shared" si="0"/>
        <v>2759588.21</v>
      </c>
      <c r="G42" s="106">
        <f t="shared" si="0"/>
        <v>1832322.5400000003</v>
      </c>
      <c r="H42" s="106">
        <f t="shared" si="0"/>
        <v>1370977.7300000002</v>
      </c>
      <c r="I42" s="106">
        <f t="shared" si="0"/>
        <v>1935325.54</v>
      </c>
      <c r="J42" s="106">
        <f t="shared" si="0"/>
        <v>13304415.33</v>
      </c>
    </row>
    <row r="43" spans="1:10" ht="15">
      <c r="A43" s="105"/>
      <c r="B43" s="104" t="s">
        <v>155</v>
      </c>
      <c r="C43" s="106">
        <f>C16</f>
        <v>954884.36</v>
      </c>
      <c r="D43" s="106">
        <f aca="true" t="shared" si="1" ref="D43:J43">D16</f>
        <v>976922.14</v>
      </c>
      <c r="E43" s="106">
        <f t="shared" si="1"/>
        <v>968880.27</v>
      </c>
      <c r="F43" s="106">
        <f t="shared" si="1"/>
        <v>1593561.25</v>
      </c>
      <c r="G43" s="106">
        <f t="shared" si="1"/>
        <v>1154919.99</v>
      </c>
      <c r="H43" s="106">
        <f t="shared" si="1"/>
        <v>912778.17</v>
      </c>
      <c r="I43" s="106">
        <f t="shared" si="1"/>
        <v>1188138.76</v>
      </c>
      <c r="J43" s="106">
        <f t="shared" si="1"/>
        <v>7750084.9399999995</v>
      </c>
    </row>
  </sheetData>
  <sheetProtection/>
  <mergeCells count="4">
    <mergeCell ref="C13:J13"/>
    <mergeCell ref="A13:B14"/>
    <mergeCell ref="A9:G9"/>
    <mergeCell ref="A10:G10"/>
  </mergeCells>
  <hyperlinks>
    <hyperlink ref="B6" r:id="rId1" display="tsjolymp@mail.ru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2011-10-10T06:41:55Z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